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4" i="1" l="1"/>
  <c r="O13" i="1"/>
  <c r="O11" i="1"/>
  <c r="O10" i="1"/>
  <c r="O9" i="1"/>
  <c r="O8" i="1"/>
  <c r="O7" i="1"/>
  <c r="O6" i="1"/>
  <c r="O5" i="1"/>
  <c r="O15" i="1" s="1"/>
  <c r="O19" i="1" s="1"/>
  <c r="O22" i="1" s="1"/>
  <c r="M14" i="1"/>
  <c r="M13" i="1"/>
  <c r="M8" i="1"/>
  <c r="M7" i="1"/>
  <c r="M6" i="1"/>
  <c r="M5" i="1"/>
  <c r="M4" i="1"/>
  <c r="M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L15" i="1"/>
  <c r="K15" i="1"/>
  <c r="J15" i="1"/>
  <c r="I15" i="1"/>
  <c r="I19" i="1" s="1"/>
  <c r="H15" i="1"/>
  <c r="H19" i="1" s="1"/>
  <c r="G15" i="1"/>
  <c r="G19" i="1" s="1"/>
  <c r="G22" i="1" s="1"/>
  <c r="F15" i="1"/>
  <c r="F19" i="1" s="1"/>
  <c r="E15" i="1"/>
  <c r="E19" i="1" s="1"/>
  <c r="E22" i="1" s="1"/>
  <c r="D16" i="1"/>
  <c r="F22" i="1" l="1"/>
  <c r="K22" i="1" s="1"/>
  <c r="K19" i="1"/>
  <c r="L19" i="1"/>
  <c r="H22" i="1"/>
  <c r="L22" i="1" s="1"/>
  <c r="M19" i="1"/>
  <c r="I22" i="1"/>
  <c r="N15" i="1"/>
  <c r="N19" i="1" s="1"/>
  <c r="N22" i="1" l="1"/>
  <c r="M22" i="1"/>
</calcChain>
</file>

<file path=xl/sharedStrings.xml><?xml version="1.0" encoding="utf-8"?>
<sst xmlns="http://schemas.openxmlformats.org/spreadsheetml/2006/main" count="97" uniqueCount="61">
  <si>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</si>
  <si>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</si>
  <si>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</si>
  <si>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</si>
  <si>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</si>
  <si>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</si>
  <si>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</si>
  <si>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</si>
  <si>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</si>
  <si>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</si>
  <si>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</si>
  <si>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</si>
  <si>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</si>
  <si>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</si>
  <si>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</si>
  <si>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</si>
  <si>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</si>
  <si>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</si>
  <si>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</si>
  <si>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</si>
  <si>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</si>
  <si>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</si>
  <si>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</si>
  <si>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</si>
  <si>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</si>
  <si>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</si>
  <si>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</si>
  <si>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</si>
  <si>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</si>
  <si>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</si>
  <si>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</si>
  <si>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</si>
  <si>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</si>
  <si>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</si>
  <si>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</si>
  <si>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Eija Latvala</t>
  </si>
  <si>
    <t>8.</t>
  </si>
  <si>
    <t>VäVi</t>
  </si>
  <si>
    <t>----</t>
  </si>
  <si>
    <t>11.</t>
  </si>
  <si>
    <t>superpesiskarsinta</t>
  </si>
  <si>
    <t>9.</t>
  </si>
  <si>
    <t>YJ</t>
  </si>
  <si>
    <t>7.</t>
  </si>
  <si>
    <t>puolivälierät</t>
  </si>
  <si>
    <t>play off</t>
  </si>
  <si>
    <t>6.</t>
  </si>
  <si>
    <t>ViVe</t>
  </si>
  <si>
    <t>YJ = Ylihärmän Junkkarit  (1908)</t>
  </si>
  <si>
    <t>ViVe = Vimpelin Veto  (1934)</t>
  </si>
  <si>
    <t>11.1.1971</t>
  </si>
  <si>
    <t>ykköspesis</t>
  </si>
  <si>
    <t>VäVi = Vähänkyrön Viesti  (1938)</t>
  </si>
  <si>
    <t>ENSIMMÄISET</t>
  </si>
  <si>
    <t>Ottelu</t>
  </si>
  <si>
    <t>1.  ottelu</t>
  </si>
  <si>
    <t>Lyöty juoksu</t>
  </si>
  <si>
    <t>Tuotu juoksu</t>
  </si>
  <si>
    <t>Kunnari</t>
  </si>
  <si>
    <t>07.05. 1989  VäVi - Lippo  7-5</t>
  </si>
  <si>
    <t xml:space="preserve">  18 v   3 kk 26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</si>
</sst>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0" fontId="4" fillId="3" borderId="2" xfId="0" applyFont="1" applyFill="1" applyBorder="1"/>
    <xf numFmtId="0" fontId="2" fillId="8" borderId="11" xfId="0" applyFont="1" applyFill="1" applyBorder="1"/>
    <xf numFmtId="0" fontId="4" fillId="8" borderId="7" xfId="0" applyFont="1" applyFill="1" applyBorder="1"/>
    <xf numFmtId="0" fontId="2" fillId="8" borderId="7" xfId="0" applyFont="1" applyFill="1" applyBorder="1"/>
    <xf numFmtId="0" fontId="2" fillId="8" borderId="7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right"/>
    </xf>
    <xf numFmtId="0" fontId="2" fillId="8" borderId="12" xfId="0" applyFont="1" applyFill="1" applyBorder="1" applyAlignment="1">
      <alignment horizontal="center"/>
    </xf>
    <xf numFmtId="0" fontId="2" fillId="8" borderId="13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center"/>
    </xf>
    <xf numFmtId="0" fontId="2" fillId="8" borderId="8" xfId="0" applyFont="1" applyFill="1" applyBorder="1"/>
    <xf numFmtId="0" fontId="4" fillId="8" borderId="9" xfId="0" applyFont="1" applyFill="1" applyBorder="1"/>
    <xf numFmtId="0" fontId="2" fillId="8" borderId="9" xfId="0" applyFont="1" applyFill="1" applyBorder="1"/>
    <xf numFmtId="0" fontId="2" fillId="8" borderId="9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right"/>
    </xf>
    <xf numFmtId="0" fontId="2" fillId="8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60" customWidth="1"/>
    <col min="4" max="4" width="8" style="61" customWidth="1"/>
    <col min="5" max="12" width="5.7109375" style="61" customWidth="1"/>
    <col min="13" max="13" width="6.28515625" style="61" customWidth="1"/>
    <col min="14" max="14" width="8.28515625" style="61" customWidth="1"/>
    <col min="15" max="15" width="0.7109375" style="61" customWidth="1"/>
    <col min="16" max="23" width="5.7109375" style="61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35</v>
      </c>
      <c r="C1" s="2"/>
      <c r="D1" s="3"/>
      <c r="E1" s="4" t="s">
        <v>50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1989</v>
      </c>
      <c r="C4" s="42" t="s">
        <v>36</v>
      </c>
      <c r="D4" s="41" t="s">
        <v>37</v>
      </c>
      <c r="E4" s="27">
        <v>18</v>
      </c>
      <c r="F4" s="27">
        <v>1</v>
      </c>
      <c r="G4" s="27">
        <v>10</v>
      </c>
      <c r="H4" s="27">
        <v>4</v>
      </c>
      <c r="I4" s="27">
        <v>36</v>
      </c>
      <c r="J4" s="27">
        <v>10</v>
      </c>
      <c r="K4" s="27">
        <v>6</v>
      </c>
      <c r="L4" s="27">
        <v>9</v>
      </c>
      <c r="M4" s="27">
        <f>PRODUCT(F4+G4)</f>
        <v>11</v>
      </c>
      <c r="N4" s="62" t="s">
        <v>38</v>
      </c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55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1990</v>
      </c>
      <c r="C5" s="42" t="s">
        <v>39</v>
      </c>
      <c r="D5" s="41" t="s">
        <v>37</v>
      </c>
      <c r="E5" s="27">
        <v>21</v>
      </c>
      <c r="F5" s="27">
        <v>0</v>
      </c>
      <c r="G5" s="27">
        <v>13</v>
      </c>
      <c r="H5" s="27">
        <v>4</v>
      </c>
      <c r="I5" s="27">
        <v>34</v>
      </c>
      <c r="J5" s="27">
        <v>4</v>
      </c>
      <c r="K5" s="27">
        <v>4</v>
      </c>
      <c r="L5" s="27">
        <v>13</v>
      </c>
      <c r="M5" s="27">
        <f>SUM(F5+G5)</f>
        <v>13</v>
      </c>
      <c r="N5" s="63">
        <v>0.38800000000000001</v>
      </c>
      <c r="O5" s="25">
        <f>PRODUCT(I5/N5)</f>
        <v>87.628865979381445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50" t="s">
        <v>40</v>
      </c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1991</v>
      </c>
      <c r="C6" s="42" t="s">
        <v>39</v>
      </c>
      <c r="D6" s="41" t="s">
        <v>37</v>
      </c>
      <c r="E6" s="27">
        <v>22</v>
      </c>
      <c r="F6" s="27">
        <v>1</v>
      </c>
      <c r="G6" s="27">
        <v>11</v>
      </c>
      <c r="H6" s="27">
        <v>6</v>
      </c>
      <c r="I6" s="27">
        <v>46</v>
      </c>
      <c r="J6" s="27">
        <v>14</v>
      </c>
      <c r="K6" s="27">
        <v>11</v>
      </c>
      <c r="L6" s="27">
        <v>9</v>
      </c>
      <c r="M6" s="27">
        <f>SUM(F6+G6)</f>
        <v>12</v>
      </c>
      <c r="N6" s="63">
        <v>0.42599999999999999</v>
      </c>
      <c r="O6" s="25">
        <f t="shared" ref="O6:O14" si="0">PRODUCT(I6/N6)</f>
        <v>107.98122065727699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50" t="s">
        <v>40</v>
      </c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1992</v>
      </c>
      <c r="C7" s="42" t="s">
        <v>39</v>
      </c>
      <c r="D7" s="41" t="s">
        <v>37</v>
      </c>
      <c r="E7" s="27">
        <v>20</v>
      </c>
      <c r="F7" s="27">
        <v>0</v>
      </c>
      <c r="G7" s="27">
        <v>15</v>
      </c>
      <c r="H7" s="27">
        <v>7</v>
      </c>
      <c r="I7" s="27">
        <v>63</v>
      </c>
      <c r="J7" s="27">
        <v>11</v>
      </c>
      <c r="K7" s="27">
        <v>25</v>
      </c>
      <c r="L7" s="27">
        <v>12</v>
      </c>
      <c r="M7" s="27">
        <f>SUM(F7+G7)</f>
        <v>15</v>
      </c>
      <c r="N7" s="63">
        <v>0.46600000000000003</v>
      </c>
      <c r="O7" s="25">
        <f t="shared" si="0"/>
        <v>135.1931330472103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50" t="s">
        <v>40</v>
      </c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1993</v>
      </c>
      <c r="C8" s="42" t="s">
        <v>41</v>
      </c>
      <c r="D8" s="41" t="s">
        <v>42</v>
      </c>
      <c r="E8" s="27">
        <v>22</v>
      </c>
      <c r="F8" s="27">
        <v>2</v>
      </c>
      <c r="G8" s="27">
        <v>20</v>
      </c>
      <c r="H8" s="27">
        <v>5</v>
      </c>
      <c r="I8" s="27">
        <v>67</v>
      </c>
      <c r="J8" s="27">
        <v>8</v>
      </c>
      <c r="K8" s="27">
        <v>14</v>
      </c>
      <c r="L8" s="27">
        <v>23</v>
      </c>
      <c r="M8" s="27">
        <f>SUM(F8+G8)</f>
        <v>22</v>
      </c>
      <c r="N8" s="63">
        <v>0.47799999999999998</v>
      </c>
      <c r="O8" s="25">
        <f t="shared" si="0"/>
        <v>140.1673640167364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55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1994</v>
      </c>
      <c r="C9" s="42" t="s">
        <v>43</v>
      </c>
      <c r="D9" s="41" t="s">
        <v>42</v>
      </c>
      <c r="E9" s="27">
        <v>22</v>
      </c>
      <c r="F9" s="27">
        <v>1</v>
      </c>
      <c r="G9" s="27">
        <v>13</v>
      </c>
      <c r="H9" s="27">
        <v>1</v>
      </c>
      <c r="I9" s="27">
        <v>22</v>
      </c>
      <c r="J9" s="27">
        <v>0</v>
      </c>
      <c r="K9" s="27">
        <v>3</v>
      </c>
      <c r="L9" s="27">
        <v>5</v>
      </c>
      <c r="M9" s="27">
        <v>14</v>
      </c>
      <c r="N9" s="30">
        <v>0.43099999999999999</v>
      </c>
      <c r="O9" s="25">
        <f t="shared" si="0"/>
        <v>51.044083526682137</v>
      </c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55" t="s">
        <v>44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1995</v>
      </c>
      <c r="C10" s="42" t="s">
        <v>43</v>
      </c>
      <c r="D10" s="41" t="s">
        <v>42</v>
      </c>
      <c r="E10" s="27">
        <v>21</v>
      </c>
      <c r="F10" s="27">
        <v>2</v>
      </c>
      <c r="G10" s="27">
        <v>17</v>
      </c>
      <c r="H10" s="27">
        <v>9</v>
      </c>
      <c r="I10" s="27">
        <v>60</v>
      </c>
      <c r="J10" s="27">
        <v>16</v>
      </c>
      <c r="K10" s="27">
        <v>12</v>
      </c>
      <c r="L10" s="27">
        <v>13</v>
      </c>
      <c r="M10" s="27">
        <v>19</v>
      </c>
      <c r="N10" s="30">
        <v>0.46500000000000002</v>
      </c>
      <c r="O10" s="25">
        <f t="shared" si="0"/>
        <v>129.03225806451613</v>
      </c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55" t="s">
        <v>45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1996</v>
      </c>
      <c r="C11" s="42" t="s">
        <v>46</v>
      </c>
      <c r="D11" s="41" t="s">
        <v>42</v>
      </c>
      <c r="E11" s="27">
        <v>12</v>
      </c>
      <c r="F11" s="27">
        <v>0</v>
      </c>
      <c r="G11" s="27">
        <v>8</v>
      </c>
      <c r="H11" s="27">
        <v>1</v>
      </c>
      <c r="I11" s="27">
        <v>10</v>
      </c>
      <c r="J11" s="27">
        <v>1</v>
      </c>
      <c r="K11" s="27">
        <v>0</v>
      </c>
      <c r="L11" s="27">
        <v>1</v>
      </c>
      <c r="M11" s="27">
        <v>8</v>
      </c>
      <c r="N11" s="30">
        <v>0.38500000000000001</v>
      </c>
      <c r="O11" s="25">
        <f t="shared" si="0"/>
        <v>25.974025974025974</v>
      </c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55" t="s">
        <v>45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64">
        <v>1997</v>
      </c>
      <c r="C12" s="64"/>
      <c r="D12" s="65" t="s">
        <v>47</v>
      </c>
      <c r="E12" s="64"/>
      <c r="F12" s="66" t="s">
        <v>51</v>
      </c>
      <c r="G12" s="67"/>
      <c r="H12" s="68"/>
      <c r="I12" s="64"/>
      <c r="J12" s="64"/>
      <c r="K12" s="64"/>
      <c r="L12" s="64"/>
      <c r="M12" s="64"/>
      <c r="N12" s="69"/>
      <c r="O12" s="25"/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7">
        <v>1998</v>
      </c>
      <c r="C13" s="42" t="s">
        <v>36</v>
      </c>
      <c r="D13" s="41" t="s">
        <v>47</v>
      </c>
      <c r="E13" s="27">
        <v>21</v>
      </c>
      <c r="F13" s="27">
        <v>1</v>
      </c>
      <c r="G13" s="27">
        <v>22</v>
      </c>
      <c r="H13" s="27">
        <v>5</v>
      </c>
      <c r="I13" s="27">
        <v>49</v>
      </c>
      <c r="J13" s="27">
        <v>3</v>
      </c>
      <c r="K13" s="27">
        <v>4</v>
      </c>
      <c r="L13" s="27">
        <v>19</v>
      </c>
      <c r="M13" s="27">
        <f>PRODUCT(F13+G13)</f>
        <v>23</v>
      </c>
      <c r="N13" s="30">
        <v>0.45800000000000002</v>
      </c>
      <c r="O13" s="25">
        <f t="shared" si="0"/>
        <v>106.98689956331877</v>
      </c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/>
      <c r="AF13" s="55" t="s">
        <v>45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7">
        <v>1999</v>
      </c>
      <c r="C14" s="42" t="s">
        <v>39</v>
      </c>
      <c r="D14" s="41" t="s">
        <v>47</v>
      </c>
      <c r="E14" s="27">
        <v>21</v>
      </c>
      <c r="F14" s="27">
        <v>2</v>
      </c>
      <c r="G14" s="27">
        <v>26</v>
      </c>
      <c r="H14" s="27">
        <v>4</v>
      </c>
      <c r="I14" s="27">
        <v>54</v>
      </c>
      <c r="J14" s="27">
        <v>1</v>
      </c>
      <c r="K14" s="27">
        <v>5</v>
      </c>
      <c r="L14" s="27">
        <v>20</v>
      </c>
      <c r="M14" s="27">
        <f>PRODUCT(F14+G14)</f>
        <v>28</v>
      </c>
      <c r="N14" s="30">
        <v>0.48199999999999998</v>
      </c>
      <c r="O14" s="25">
        <f t="shared" si="0"/>
        <v>112.03319502074689</v>
      </c>
      <c r="P14" s="27"/>
      <c r="Q14" s="27"/>
      <c r="R14" s="27"/>
      <c r="S14" s="27"/>
      <c r="T14" s="27"/>
      <c r="U14" s="28"/>
      <c r="V14" s="28"/>
      <c r="W14" s="28"/>
      <c r="X14" s="28"/>
      <c r="Y14" s="28"/>
      <c r="Z14" s="27"/>
      <c r="AA14" s="27"/>
      <c r="AB14" s="27"/>
      <c r="AC14" s="27"/>
      <c r="AD14" s="27"/>
      <c r="AE14" s="27"/>
      <c r="AF14" s="50" t="s">
        <v>40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7" t="s">
        <v>9</v>
      </c>
      <c r="C15" s="18"/>
      <c r="D15" s="16"/>
      <c r="E15" s="19">
        <f t="shared" ref="E15:M15" si="1">SUM(E4:E14)</f>
        <v>200</v>
      </c>
      <c r="F15" s="19">
        <f t="shared" si="1"/>
        <v>10</v>
      </c>
      <c r="G15" s="19">
        <f t="shared" si="1"/>
        <v>155</v>
      </c>
      <c r="H15" s="19">
        <f t="shared" si="1"/>
        <v>46</v>
      </c>
      <c r="I15" s="19">
        <f t="shared" si="1"/>
        <v>441</v>
      </c>
      <c r="J15" s="19">
        <f t="shared" si="1"/>
        <v>68</v>
      </c>
      <c r="K15" s="19">
        <f t="shared" si="1"/>
        <v>84</v>
      </c>
      <c r="L15" s="19">
        <f t="shared" si="1"/>
        <v>124</v>
      </c>
      <c r="M15" s="19">
        <f t="shared" si="1"/>
        <v>165</v>
      </c>
      <c r="N15" s="31">
        <f>PRODUCT(I15/O15)</f>
        <v>0.49216495387408449</v>
      </c>
      <c r="O15" s="32">
        <f>SUM(O5:O14)</f>
        <v>896.041045849895</v>
      </c>
      <c r="P15" s="19">
        <f t="shared" ref="P15:AE15" si="2">SUM(P4:P14)</f>
        <v>0</v>
      </c>
      <c r="Q15" s="19">
        <f t="shared" si="2"/>
        <v>0</v>
      </c>
      <c r="R15" s="19">
        <f t="shared" si="2"/>
        <v>0</v>
      </c>
      <c r="S15" s="19">
        <f t="shared" si="2"/>
        <v>0</v>
      </c>
      <c r="T15" s="19">
        <f t="shared" si="2"/>
        <v>0</v>
      </c>
      <c r="U15" s="19">
        <f t="shared" si="2"/>
        <v>0</v>
      </c>
      <c r="V15" s="19">
        <f t="shared" si="2"/>
        <v>0</v>
      </c>
      <c r="W15" s="19">
        <f t="shared" si="2"/>
        <v>0</v>
      </c>
      <c r="X15" s="19">
        <f t="shared" si="2"/>
        <v>0</v>
      </c>
      <c r="Y15" s="19">
        <f t="shared" si="2"/>
        <v>0</v>
      </c>
      <c r="Z15" s="19">
        <f t="shared" si="2"/>
        <v>0</v>
      </c>
      <c r="AA15" s="19">
        <f t="shared" si="2"/>
        <v>0</v>
      </c>
      <c r="AB15" s="19">
        <f t="shared" si="2"/>
        <v>0</v>
      </c>
      <c r="AC15" s="19">
        <f t="shared" si="2"/>
        <v>0</v>
      </c>
      <c r="AD15" s="19">
        <f t="shared" si="2"/>
        <v>0</v>
      </c>
      <c r="AE15" s="19">
        <f t="shared" si="2"/>
        <v>0</v>
      </c>
      <c r="AF15" s="1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29" t="s">
        <v>2</v>
      </c>
      <c r="C16" s="33"/>
      <c r="D16" s="34">
        <f>SUM(F15:H15)+((I15-F15-G15)/3)+(E15/3)+(Z15*25)+(AA15*25)+(AB15*10)+(AC15*25)+(AD15*20)+(AE15*15)</f>
        <v>369.66666666666669</v>
      </c>
      <c r="E16" s="1"/>
      <c r="F16" s="1"/>
      <c r="G16" s="1"/>
      <c r="H16" s="1"/>
      <c r="I16" s="1"/>
      <c r="J16" s="1"/>
      <c r="K16" s="1"/>
      <c r="L16" s="1"/>
      <c r="M16" s="1"/>
      <c r="N16" s="3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36"/>
      <c r="AE16" s="1"/>
      <c r="AF16" s="1"/>
      <c r="AG16" s="24"/>
      <c r="AH16" s="9"/>
      <c r="AI16" s="9"/>
      <c r="AJ16" s="9"/>
      <c r="AK16" s="9"/>
      <c r="AL16" s="9"/>
    </row>
    <row r="17" spans="1:38" s="10" customFormat="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5"/>
      <c r="O17" s="37"/>
      <c r="P17" s="1"/>
      <c r="Q17" s="3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23" t="s">
        <v>16</v>
      </c>
      <c r="C18" s="40"/>
      <c r="D18" s="40"/>
      <c r="E18" s="19" t="s">
        <v>4</v>
      </c>
      <c r="F18" s="19" t="s">
        <v>13</v>
      </c>
      <c r="G18" s="16" t="s">
        <v>14</v>
      </c>
      <c r="H18" s="19" t="s">
        <v>15</v>
      </c>
      <c r="I18" s="19" t="s">
        <v>3</v>
      </c>
      <c r="J18" s="1"/>
      <c r="K18" s="19" t="s">
        <v>25</v>
      </c>
      <c r="L18" s="19" t="s">
        <v>26</v>
      </c>
      <c r="M18" s="19" t="s">
        <v>27</v>
      </c>
      <c r="N18" s="31" t="s">
        <v>33</v>
      </c>
      <c r="O18" s="25"/>
      <c r="P18" s="41" t="s">
        <v>53</v>
      </c>
      <c r="Q18" s="13"/>
      <c r="R18" s="13"/>
      <c r="S18" s="13"/>
      <c r="T18" s="70"/>
      <c r="U18" s="70"/>
      <c r="V18" s="70"/>
      <c r="W18" s="70"/>
      <c r="X18" s="70"/>
      <c r="Y18" s="13"/>
      <c r="Z18" s="13"/>
      <c r="AA18" s="13"/>
      <c r="AB18" s="12"/>
      <c r="AC18" s="13"/>
      <c r="AD18" s="13"/>
      <c r="AE18" s="13"/>
      <c r="AF18" s="42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41" t="s">
        <v>17</v>
      </c>
      <c r="C19" s="13"/>
      <c r="D19" s="43"/>
      <c r="E19" s="27">
        <f>PRODUCT(E15)</f>
        <v>200</v>
      </c>
      <c r="F19" s="27">
        <f>PRODUCT(F15)</f>
        <v>10</v>
      </c>
      <c r="G19" s="27">
        <f>PRODUCT(G15)</f>
        <v>155</v>
      </c>
      <c r="H19" s="27">
        <f>PRODUCT(H15)</f>
        <v>46</v>
      </c>
      <c r="I19" s="27">
        <f>PRODUCT(I15)</f>
        <v>441</v>
      </c>
      <c r="J19" s="1"/>
      <c r="K19" s="44">
        <f>PRODUCT((F19+G19)/E19)</f>
        <v>0.82499999999999996</v>
      </c>
      <c r="L19" s="44">
        <f>PRODUCT(H19/E19)</f>
        <v>0.23</v>
      </c>
      <c r="M19" s="44">
        <f>PRODUCT(I19/E19)</f>
        <v>2.2050000000000001</v>
      </c>
      <c r="N19" s="30">
        <f>PRODUCT(N15)</f>
        <v>0.49216495387408449</v>
      </c>
      <c r="O19" s="25">
        <f>PRODUCT(O15)</f>
        <v>896.041045849895</v>
      </c>
      <c r="P19" s="71" t="s">
        <v>54</v>
      </c>
      <c r="Q19" s="72"/>
      <c r="R19" s="72"/>
      <c r="S19" s="73" t="s">
        <v>59</v>
      </c>
      <c r="T19" s="73"/>
      <c r="U19" s="73"/>
      <c r="V19" s="73"/>
      <c r="W19" s="73"/>
      <c r="X19" s="73"/>
      <c r="Y19" s="73"/>
      <c r="Z19" s="73"/>
      <c r="AA19" s="73"/>
      <c r="AB19" s="74"/>
      <c r="AC19" s="73"/>
      <c r="AD19" s="75" t="s">
        <v>55</v>
      </c>
      <c r="AE19" s="75"/>
      <c r="AF19" s="76" t="s">
        <v>60</v>
      </c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45" t="s">
        <v>18</v>
      </c>
      <c r="C20" s="46"/>
      <c r="D20" s="47"/>
      <c r="E20" s="27"/>
      <c r="F20" s="27"/>
      <c r="G20" s="27"/>
      <c r="H20" s="27"/>
      <c r="I20" s="27"/>
      <c r="J20" s="1"/>
      <c r="K20" s="44"/>
      <c r="L20" s="44"/>
      <c r="M20" s="44"/>
      <c r="N20" s="30"/>
      <c r="O20" s="25"/>
      <c r="P20" s="77" t="s">
        <v>56</v>
      </c>
      <c r="Q20" s="78"/>
      <c r="R20" s="78"/>
      <c r="S20" s="79"/>
      <c r="T20" s="79"/>
      <c r="U20" s="79"/>
      <c r="V20" s="79"/>
      <c r="W20" s="79"/>
      <c r="X20" s="79"/>
      <c r="Y20" s="79"/>
      <c r="Z20" s="79"/>
      <c r="AA20" s="79"/>
      <c r="AB20" s="80"/>
      <c r="AC20" s="79"/>
      <c r="AD20" s="81"/>
      <c r="AE20" s="81"/>
      <c r="AF20" s="82"/>
      <c r="AG20" s="1"/>
      <c r="AH20" s="9"/>
      <c r="AI20" s="9"/>
      <c r="AJ20" s="9"/>
      <c r="AK20" s="9"/>
      <c r="AL20" s="9"/>
    </row>
    <row r="21" spans="1:38" ht="15" customHeight="1" x14ac:dyDescent="0.2">
      <c r="A21" s="1"/>
      <c r="B21" s="48" t="s">
        <v>19</v>
      </c>
      <c r="C21" s="49"/>
      <c r="D21" s="50"/>
      <c r="E21" s="28"/>
      <c r="F21" s="28"/>
      <c r="G21" s="28"/>
      <c r="H21" s="28"/>
      <c r="I21" s="28"/>
      <c r="J21" s="1"/>
      <c r="K21" s="51"/>
      <c r="L21" s="51"/>
      <c r="M21" s="51"/>
      <c r="N21" s="52"/>
      <c r="O21" s="25"/>
      <c r="P21" s="77" t="s">
        <v>57</v>
      </c>
      <c r="Q21" s="78"/>
      <c r="R21" s="78"/>
      <c r="S21" s="79"/>
      <c r="T21" s="79"/>
      <c r="U21" s="79"/>
      <c r="V21" s="79"/>
      <c r="W21" s="79"/>
      <c r="X21" s="79"/>
      <c r="Y21" s="79"/>
      <c r="Z21" s="79"/>
      <c r="AA21" s="79"/>
      <c r="AB21" s="80"/>
      <c r="AC21" s="79"/>
      <c r="AD21" s="81"/>
      <c r="AE21" s="81"/>
      <c r="AF21" s="82"/>
      <c r="AG21" s="1"/>
      <c r="AH21" s="9"/>
      <c r="AI21" s="9"/>
      <c r="AJ21" s="9"/>
      <c r="AK21" s="9"/>
      <c r="AL21" s="9"/>
    </row>
    <row r="22" spans="1:38" ht="15" customHeight="1" x14ac:dyDescent="0.2">
      <c r="A22" s="1"/>
      <c r="B22" s="53" t="s">
        <v>20</v>
      </c>
      <c r="C22" s="54"/>
      <c r="D22" s="55"/>
      <c r="E22" s="19">
        <f>SUM(E19:E21)</f>
        <v>200</v>
      </c>
      <c r="F22" s="19">
        <f>SUM(F19:F21)</f>
        <v>10</v>
      </c>
      <c r="G22" s="19">
        <f>SUM(G19:G21)</f>
        <v>155</v>
      </c>
      <c r="H22" s="19">
        <f>SUM(H19:H21)</f>
        <v>46</v>
      </c>
      <c r="I22" s="19">
        <f>SUM(I19:I21)</f>
        <v>441</v>
      </c>
      <c r="J22" s="1"/>
      <c r="K22" s="56">
        <f>PRODUCT((F22+G22)/E22)</f>
        <v>0.82499999999999996</v>
      </c>
      <c r="L22" s="56">
        <f>PRODUCT(H22/E22)</f>
        <v>0.23</v>
      </c>
      <c r="M22" s="56">
        <f>PRODUCT(I22/E22)</f>
        <v>2.2050000000000001</v>
      </c>
      <c r="N22" s="31">
        <f>PRODUCT(I22/O22)</f>
        <v>0.49216495387408449</v>
      </c>
      <c r="O22" s="25">
        <f>SUM(O19:O21)</f>
        <v>896.041045849895</v>
      </c>
      <c r="P22" s="83" t="s">
        <v>58</v>
      </c>
      <c r="Q22" s="84"/>
      <c r="R22" s="84"/>
      <c r="S22" s="85"/>
      <c r="T22" s="85"/>
      <c r="U22" s="85"/>
      <c r="V22" s="85"/>
      <c r="W22" s="85"/>
      <c r="X22" s="85"/>
      <c r="Y22" s="85"/>
      <c r="Z22" s="85"/>
      <c r="AA22" s="85"/>
      <c r="AB22" s="86"/>
      <c r="AC22" s="85"/>
      <c r="AD22" s="87"/>
      <c r="AE22" s="87"/>
      <c r="AF22" s="88"/>
      <c r="AG22" s="1"/>
      <c r="AH22" s="9"/>
      <c r="AI22" s="9"/>
      <c r="AJ22" s="9"/>
      <c r="AK22" s="9"/>
      <c r="AL22" s="9"/>
    </row>
    <row r="23" spans="1:38" ht="15" customHeight="1" x14ac:dyDescent="0.25">
      <c r="A23" s="1"/>
      <c r="B23" s="36"/>
      <c r="C23" s="36"/>
      <c r="D23" s="36"/>
      <c r="E23" s="36"/>
      <c r="F23" s="36"/>
      <c r="G23" s="36"/>
      <c r="H23" s="36"/>
      <c r="I23" s="36"/>
      <c r="J23" s="1"/>
      <c r="K23" s="36"/>
      <c r="L23" s="36"/>
      <c r="M23" s="36"/>
      <c r="N23" s="35"/>
      <c r="O23" s="25"/>
      <c r="P23" s="1"/>
      <c r="Q23" s="38"/>
      <c r="R23" s="1"/>
      <c r="S23" s="1"/>
      <c r="T23" s="25"/>
      <c r="U23" s="25"/>
      <c r="V23" s="57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 t="s">
        <v>34</v>
      </c>
      <c r="C24" s="1"/>
      <c r="D24" s="1" t="s">
        <v>52</v>
      </c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 t="s">
        <v>48</v>
      </c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 t="s">
        <v>49</v>
      </c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59" customFormat="1" ht="15" customHeight="1" x14ac:dyDescent="0.25">
      <c r="A28" s="1"/>
      <c r="B28" s="1"/>
      <c r="C28" s="9"/>
      <c r="D28" s="9"/>
      <c r="E28" s="1"/>
      <c r="F28" s="1"/>
      <c r="G28" s="1"/>
      <c r="H28" s="1"/>
      <c r="I28" s="1"/>
      <c r="J28" s="1"/>
      <c r="K28" s="1"/>
      <c r="L28" s="1"/>
      <c r="M28" s="58"/>
      <c r="N28" s="5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9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59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25"/>
      <c r="AA30" s="25"/>
      <c r="AB30" s="25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25"/>
      <c r="AA31" s="25"/>
      <c r="AB31" s="25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25"/>
      <c r="AA32" s="25"/>
      <c r="AB32" s="25"/>
      <c r="AC32" s="25"/>
      <c r="AD32" s="25"/>
      <c r="AE32" s="25"/>
      <c r="AF32" s="25"/>
      <c r="AG32" s="9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5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58"/>
      <c r="N34" s="35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58"/>
      <c r="N35" s="5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38"/>
      <c r="R36" s="1"/>
      <c r="S36" s="1"/>
      <c r="T36" s="25"/>
      <c r="U36" s="25"/>
      <c r="V36" s="57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9"/>
      <c r="AH36" s="59"/>
      <c r="AI36" s="59"/>
      <c r="AJ36" s="59"/>
      <c r="AK36" s="59"/>
      <c r="AL36" s="5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8"/>
      <c r="R37" s="1"/>
      <c r="S37" s="1"/>
      <c r="T37" s="25"/>
      <c r="U37" s="25"/>
      <c r="V37" s="57"/>
      <c r="W37" s="57"/>
      <c r="X37" s="25"/>
      <c r="Y37" s="25"/>
      <c r="Z37" s="25"/>
      <c r="AA37" s="25"/>
      <c r="AB37" s="25"/>
      <c r="AC37" s="25"/>
      <c r="AD37" s="25"/>
      <c r="AE37" s="25"/>
      <c r="AF37" s="25"/>
      <c r="AG37" s="9"/>
      <c r="AH37" s="59"/>
      <c r="AI37" s="59"/>
      <c r="AJ37" s="59"/>
      <c r="AK37" s="59"/>
      <c r="AL37" s="59"/>
    </row>
    <row r="38" spans="1:38" ht="15" customHeight="1" x14ac:dyDescent="0.25">
      <c r="A38" s="6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8"/>
      <c r="R38" s="1"/>
      <c r="S38" s="1"/>
      <c r="T38" s="25"/>
      <c r="U38" s="25"/>
      <c r="V38" s="57"/>
      <c r="W38" s="57"/>
      <c r="X38" s="25"/>
      <c r="Y38" s="25"/>
      <c r="Z38" s="25"/>
      <c r="AA38" s="25"/>
      <c r="AB38" s="25"/>
      <c r="AC38" s="25"/>
      <c r="AD38" s="25"/>
      <c r="AE38" s="25"/>
      <c r="AF38" s="25"/>
      <c r="AG38" s="9"/>
    </row>
    <row r="39" spans="1:38" ht="15" customHeight="1" x14ac:dyDescent="0.25">
      <c r="A39" s="6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25"/>
      <c r="U39" s="25"/>
      <c r="V39" s="57"/>
      <c r="W39" s="57"/>
      <c r="X39" s="25"/>
      <c r="Y39" s="25"/>
      <c r="Z39" s="25"/>
      <c r="AA39" s="25"/>
      <c r="AB39" s="25"/>
      <c r="AC39" s="25"/>
      <c r="AD39" s="25"/>
      <c r="AE39" s="25"/>
      <c r="AF39" s="25"/>
      <c r="AG39" s="9"/>
    </row>
    <row r="40" spans="1:38" ht="15" customHeight="1" x14ac:dyDescent="0.25">
      <c r="A40" s="6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5"/>
      <c r="O40" s="25"/>
      <c r="P40" s="1"/>
      <c r="Q40" s="38"/>
      <c r="R40" s="1"/>
      <c r="S40" s="1"/>
      <c r="T40" s="25"/>
      <c r="U40" s="25"/>
      <c r="V40" s="57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</row>
    <row r="41" spans="1:38" ht="15" customHeight="1" x14ac:dyDescent="0.25">
      <c r="A41" s="60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8"/>
      <c r="N41" s="35"/>
      <c r="O41" s="25"/>
      <c r="P41" s="1"/>
      <c r="Q41" s="38"/>
      <c r="R41" s="1"/>
      <c r="S41" s="25"/>
      <c r="T41" s="25"/>
      <c r="U41" s="25"/>
      <c r="V41" s="25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</row>
    <row r="42" spans="1:38" ht="15" customHeight="1" x14ac:dyDescent="0.25">
      <c r="A42" s="6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25"/>
      <c r="U42" s="25"/>
      <c r="V42" s="57"/>
      <c r="W42" s="57"/>
      <c r="X42" s="25"/>
      <c r="Y42" s="25"/>
      <c r="Z42" s="25"/>
      <c r="AA42" s="25"/>
      <c r="AB42" s="25"/>
      <c r="AC42" s="25"/>
      <c r="AD42" s="25"/>
      <c r="AE42" s="25"/>
      <c r="AF42" s="25"/>
      <c r="AG42" s="9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38"/>
      <c r="R43" s="1"/>
      <c r="S43" s="1"/>
      <c r="T43" s="25"/>
      <c r="U43" s="25"/>
      <c r="V43" s="57"/>
      <c r="W43" s="1"/>
      <c r="X43" s="1"/>
      <c r="Y43" s="1"/>
      <c r="Z43" s="1"/>
      <c r="AA43" s="1"/>
      <c r="AB43" s="1"/>
      <c r="AC43" s="1"/>
      <c r="AD43" s="1"/>
      <c r="AE43" s="1"/>
      <c r="AF43" s="39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38"/>
      <c r="R44" s="1"/>
      <c r="S44" s="1"/>
      <c r="T44" s="25"/>
      <c r="U44" s="25"/>
      <c r="V44" s="57"/>
      <c r="W44" s="1"/>
      <c r="X44" s="1"/>
      <c r="Y44" s="1"/>
      <c r="Z44" s="1"/>
      <c r="AA44" s="1"/>
      <c r="AB44" s="1"/>
      <c r="AC44" s="1"/>
      <c r="AD44" s="1"/>
      <c r="AE44" s="1"/>
      <c r="AF44" s="3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38"/>
      <c r="R45" s="1"/>
      <c r="S45" s="1"/>
      <c r="T45" s="25"/>
      <c r="U45" s="25"/>
      <c r="V45" s="57"/>
      <c r="W45" s="1"/>
      <c r="X45" s="1"/>
      <c r="Y45" s="1"/>
      <c r="Z45" s="1"/>
      <c r="AA45" s="1"/>
      <c r="AB45" s="1"/>
      <c r="AC45" s="1"/>
      <c r="AD45" s="1"/>
      <c r="AE45" s="1"/>
      <c r="AF45" s="3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25"/>
      <c r="U46" s="25"/>
      <c r="V46" s="57"/>
      <c r="W46" s="1"/>
      <c r="X46" s="1"/>
      <c r="Y46" s="1"/>
      <c r="Z46" s="1"/>
      <c r="AA46" s="1"/>
      <c r="AB46" s="1"/>
      <c r="AC46" s="1"/>
      <c r="AD46" s="1"/>
      <c r="AE46" s="1"/>
      <c r="AF46" s="3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25"/>
      <c r="U47" s="25"/>
      <c r="V47" s="57"/>
      <c r="W47" s="1"/>
      <c r="X47" s="1"/>
      <c r="Y47" s="1"/>
      <c r="Z47" s="1"/>
      <c r="AA47" s="1"/>
      <c r="AB47" s="1"/>
      <c r="AC47" s="1"/>
      <c r="AD47" s="1"/>
      <c r="AE47" s="1"/>
      <c r="AF47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2019-01-24T19:49:16Z</dcterms:modified>
</cp:coreProperties>
</file>