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78" i="1" l="1"/>
  <c r="I78" i="1"/>
  <c r="H78" i="1"/>
  <c r="K52" i="1" l="1"/>
  <c r="J52" i="1"/>
  <c r="I52" i="1"/>
  <c r="H52" i="1"/>
  <c r="AN66" i="1" l="1"/>
  <c r="AM66" i="1"/>
  <c r="AN49" i="1"/>
  <c r="AN44" i="1"/>
  <c r="AN40" i="1"/>
  <c r="AM40" i="1"/>
  <c r="O14" i="1" l="1"/>
  <c r="O15" i="6" l="1"/>
  <c r="N15" i="6"/>
  <c r="M15" i="6"/>
  <c r="L15" i="6"/>
  <c r="K15" i="6"/>
  <c r="AS12" i="6"/>
  <c r="AQ12" i="6"/>
  <c r="AR12" i="6" s="1"/>
  <c r="AP12" i="6"/>
  <c r="AO12" i="6"/>
  <c r="AN12" i="6"/>
  <c r="AM12" i="6"/>
  <c r="AG12" i="6"/>
  <c r="K17" i="6" s="1"/>
  <c r="AE12" i="6"/>
  <c r="I17" i="6" s="1"/>
  <c r="AD12" i="6"/>
  <c r="AC12" i="6"/>
  <c r="G17" i="6" s="1"/>
  <c r="AB12" i="6"/>
  <c r="AA12" i="6"/>
  <c r="E17" i="6" s="1"/>
  <c r="W12" i="6"/>
  <c r="U12" i="6"/>
  <c r="V12" i="6" s="1"/>
  <c r="T12" i="6"/>
  <c r="S12" i="6"/>
  <c r="R12" i="6"/>
  <c r="Q12" i="6"/>
  <c r="K12" i="6"/>
  <c r="K16" i="6" s="1"/>
  <c r="I12" i="6"/>
  <c r="I16" i="6" s="1"/>
  <c r="O16" i="6" s="1"/>
  <c r="H12" i="6"/>
  <c r="H16" i="6" s="1"/>
  <c r="M16" i="6" s="1"/>
  <c r="G12" i="6"/>
  <c r="G16" i="6" s="1"/>
  <c r="G18" i="6" s="1"/>
  <c r="F12" i="6"/>
  <c r="F16" i="6" s="1"/>
  <c r="N16" i="6" s="1"/>
  <c r="E12" i="6"/>
  <c r="E16" i="6" s="1"/>
  <c r="E18" i="6" s="1"/>
  <c r="L16" i="6" l="1"/>
  <c r="J12" i="6"/>
  <c r="K18" i="6"/>
  <c r="F17" i="6"/>
  <c r="F18" i="6" s="1"/>
  <c r="H17" i="6"/>
  <c r="H18" i="6" s="1"/>
  <c r="M18" i="6" s="1"/>
  <c r="I18" i="6"/>
  <c r="J16" i="6"/>
  <c r="J17" i="6"/>
  <c r="O17" i="6"/>
  <c r="L17" i="6"/>
  <c r="AF12" i="6"/>
  <c r="M17" i="6" l="1"/>
  <c r="N17" i="6"/>
  <c r="N18" i="6"/>
  <c r="L18" i="6"/>
  <c r="O18" i="6"/>
  <c r="J18" i="6"/>
  <c r="Y26" i="1" l="1"/>
  <c r="X26" i="1"/>
  <c r="W26" i="1"/>
  <c r="V26" i="1"/>
  <c r="U26" i="1"/>
  <c r="I6" i="3" l="1"/>
  <c r="O33" i="1"/>
  <c r="O20" i="1"/>
  <c r="O19" i="1"/>
  <c r="O18" i="1"/>
  <c r="O17" i="1"/>
  <c r="O16" i="1"/>
  <c r="O15" i="1"/>
  <c r="O13" i="1"/>
  <c r="O11" i="1"/>
  <c r="E26" i="1" l="1"/>
  <c r="F26" i="1"/>
  <c r="G26" i="1"/>
  <c r="H26" i="1"/>
  <c r="I26" i="1"/>
  <c r="J26" i="1"/>
  <c r="K26" i="1"/>
  <c r="L26" i="1"/>
  <c r="M26" i="1"/>
  <c r="AL26" i="1"/>
  <c r="AM26" i="1"/>
  <c r="AN26" i="1"/>
  <c r="AO26" i="1"/>
  <c r="AP26" i="1"/>
  <c r="AQ26" i="1"/>
  <c r="D28" i="1" l="1"/>
  <c r="O26" i="1"/>
  <c r="N26" i="1" s="1"/>
  <c r="O31" i="1" l="1"/>
  <c r="O34" i="1" l="1"/>
  <c r="I32" i="1"/>
  <c r="H32" i="1"/>
  <c r="G32" i="1"/>
  <c r="F32" i="1"/>
  <c r="E32" i="1"/>
  <c r="H31" i="1"/>
  <c r="G31" i="1"/>
  <c r="F31" i="1"/>
  <c r="E31" i="1"/>
  <c r="O35" i="1" l="1"/>
  <c r="E34" i="1"/>
  <c r="G34" i="1"/>
  <c r="K32" i="1"/>
  <c r="L32" i="1"/>
  <c r="I31" i="1"/>
  <c r="F34" i="1"/>
  <c r="K31" i="1"/>
  <c r="L31" i="1"/>
  <c r="H34" i="1"/>
  <c r="L34" i="1" s="1"/>
  <c r="M32" i="1"/>
  <c r="N32" i="1"/>
  <c r="Z26" i="1" s="1"/>
  <c r="N31" i="1"/>
  <c r="K34" i="1" l="1"/>
  <c r="M31" i="1"/>
  <c r="I34" i="1"/>
  <c r="M34" i="1" l="1"/>
  <c r="N34" i="1"/>
</calcChain>
</file>

<file path=xl/sharedStrings.xml><?xml version="1.0" encoding="utf-8"?>
<sst xmlns="http://schemas.openxmlformats.org/spreadsheetml/2006/main" count="681" uniqueCount="378">
  <si>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</si>
  <si>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</si>
  <si>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</si>
  <si>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</si>
  <si>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</si>
  <si>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</si>
  <si>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</si>
  <si>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</si>
  <si>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</si>
  <si>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</si>
  <si>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</si>
  <si>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</si>
  <si>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</si>
  <si>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</si>
  <si>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</si>
  <si>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</si>
  <si>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</si>
  <si>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</si>
  <si>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</si>
  <si>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</si>
  <si>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</si>
  <si>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</si>
  <si>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</si>
  <si>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</si>
  <si>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</si>
  <si>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</si>
  <si>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</si>
  <si>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</si>
  <si>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</si>
  <si>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</si>
  <si>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</si>
  <si>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</si>
  <si>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</si>
  <si>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</si>
  <si>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</si>
  <si>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</si>
  <si>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</si>
  <si>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</si>
  <si>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</si>
  <si>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</si>
  <si>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</si>
  <si>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</si>
  <si>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</si>
  <si>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</si>
  <si>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</si>
  <si>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</si>
  <si>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</si>
  <si>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</si>
  <si>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</si>
  <si>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</si>
  <si>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>Lyöty</t>
  </si>
  <si>
    <t>Tuotu</t>
  </si>
  <si>
    <t>Puolivälierät</t>
  </si>
  <si>
    <t>Välierät</t>
  </si>
  <si>
    <t>Pronssi</t>
  </si>
  <si>
    <t>Finaalit</t>
  </si>
  <si>
    <t>5.</t>
  </si>
  <si>
    <t>KAIKKIEN AIKOJEN TILASTOT, TOP-10</t>
  </si>
  <si>
    <t>PESISPÖRSSIRAJAT</t>
  </si>
  <si>
    <t>1.  ottelu</t>
  </si>
  <si>
    <t>2.</t>
  </si>
  <si>
    <t>1.</t>
  </si>
  <si>
    <t>3.</t>
  </si>
  <si>
    <t>hSM</t>
  </si>
  <si>
    <t>Seurat</t>
  </si>
  <si>
    <t>MIEHET</t>
  </si>
  <si>
    <t>suomensarja</t>
  </si>
  <si>
    <t>4.</t>
  </si>
  <si>
    <t>0/2</t>
  </si>
  <si>
    <t>3-0  KiPa</t>
  </si>
  <si>
    <t>6.</t>
  </si>
  <si>
    <t>9.</t>
  </si>
  <si>
    <t>03.07. 2016  Kouvola</t>
  </si>
  <si>
    <t xml:space="preserve">  0-1  (2-2, 2-3)</t>
  </si>
  <si>
    <t>Länsi</t>
  </si>
  <si>
    <t>4085</t>
  </si>
  <si>
    <t>YKKÖSPESIS</t>
  </si>
  <si>
    <t>8.</t>
  </si>
  <si>
    <t>ykköspesis</t>
  </si>
  <si>
    <t>12.</t>
  </si>
  <si>
    <t>KPL</t>
  </si>
  <si>
    <t>KPL = Kouvolan Pallonlyöjät  (1931)</t>
  </si>
  <si>
    <t>7.  ottelu</t>
  </si>
  <si>
    <t>2-3  Kiri</t>
  </si>
  <si>
    <t>4-2  KoU</t>
  </si>
  <si>
    <t>0-3  SoJy</t>
  </si>
  <si>
    <t>10.</t>
  </si>
  <si>
    <t>Itä</t>
  </si>
  <si>
    <t>Markku Hylkilä</t>
  </si>
  <si>
    <t>3k</t>
  </si>
  <si>
    <t>1-2  PattU</t>
  </si>
  <si>
    <t>3-1  Lippo Pesis</t>
  </si>
  <si>
    <t>0-3  ViVe</t>
  </si>
  <si>
    <t>02.07. 2017  Imatra</t>
  </si>
  <si>
    <t>3-0  ViVe</t>
  </si>
  <si>
    <t>Juho Hacklin</t>
  </si>
  <si>
    <t>8.2.1985   Jokioinen</t>
  </si>
  <si>
    <t>JoKo</t>
  </si>
  <si>
    <t>16.</t>
  </si>
  <si>
    <t>IPV</t>
  </si>
  <si>
    <t>JoKo = Jokioisten Koetus  (1902), kasvattajaseura</t>
  </si>
  <si>
    <t>IPV = Imatran Pallo-Veikot  (1955)</t>
  </si>
  <si>
    <t xml:space="preserve">05.07. 2007  Kiri - KPL  1-2  (6-0, 1-9, 0-1) </t>
  </si>
  <si>
    <t>29.07. 2007  ViVe - KPL  0-2  (1-2, 2-5)</t>
  </si>
  <si>
    <t>22.07. 2007  KPL - NJ  0-2  (2-3, 1-5)</t>
  </si>
  <si>
    <t>5.  ottelu</t>
  </si>
  <si>
    <t xml:space="preserve">  22 v   5 kk   3 pv</t>
  </si>
  <si>
    <t xml:space="preserve">  22 v   5 kk 21 pv</t>
  </si>
  <si>
    <t xml:space="preserve">  22 v   5 kk 14 pv</t>
  </si>
  <si>
    <t>31 v  4 kk  25 pv</t>
  </si>
  <si>
    <t>B - POJAT</t>
  </si>
  <si>
    <t>28.06. 2002  Ilmajoki</t>
  </si>
  <si>
    <t xml:space="preserve">  0-1  (0-5, 1-1)</t>
  </si>
  <si>
    <t>3v</t>
  </si>
  <si>
    <t>Markku Puhtimäki</t>
  </si>
  <si>
    <t>1059</t>
  </si>
  <si>
    <t>4-3  Lippo</t>
  </si>
  <si>
    <t>1-3  SoJy</t>
  </si>
  <si>
    <t>3-0  Lippo</t>
  </si>
  <si>
    <t>1-3  ViVe</t>
  </si>
  <si>
    <t>Jatkosarja  2.</t>
  </si>
  <si>
    <t>0-3  PattU</t>
  </si>
  <si>
    <t>0-2  NJ</t>
  </si>
  <si>
    <t>Jatkosarjakarsinta;  1-2  JoMa</t>
  </si>
  <si>
    <t xml:space="preserve">      Mitalit</t>
  </si>
  <si>
    <t>Arvo-ottelut</t>
  </si>
  <si>
    <t xml:space="preserve">  2-1  (1-0, 1-2, 0-0, 1-0)</t>
  </si>
  <si>
    <t>2/3</t>
  </si>
  <si>
    <t>1/2</t>
  </si>
  <si>
    <t>1/1</t>
  </si>
  <si>
    <t>Eero Pitkänen</t>
  </si>
  <si>
    <t>5029</t>
  </si>
  <si>
    <t>0/3</t>
  </si>
  <si>
    <t>0/1</t>
  </si>
  <si>
    <t>2/6</t>
  </si>
  <si>
    <t>1/3</t>
  </si>
  <si>
    <t>3/6</t>
  </si>
  <si>
    <t>2/2</t>
  </si>
  <si>
    <t>0-2  JoMa</t>
  </si>
  <si>
    <t>3-0  KoU</t>
  </si>
  <si>
    <t>1-2  JoMa</t>
  </si>
  <si>
    <t>7.</t>
  </si>
  <si>
    <t>15.</t>
  </si>
  <si>
    <t xml:space="preserve">       Runkosarja TOP-30</t>
  </si>
  <si>
    <t>28.</t>
  </si>
  <si>
    <t>23.</t>
  </si>
  <si>
    <t>20.</t>
  </si>
  <si>
    <t>13.</t>
  </si>
  <si>
    <t>30.</t>
  </si>
  <si>
    <t>Ylempi loppusarja TOP-10</t>
  </si>
  <si>
    <t>SUOMENSARJA</t>
  </si>
  <si>
    <t>KAIKKI OTTELUT</t>
  </si>
  <si>
    <t>YHTEENSÄ</t>
  </si>
  <si>
    <t>22.</t>
  </si>
  <si>
    <t xml:space="preserve">    Runkosarja TOP-10</t>
  </si>
  <si>
    <t>Jatkosarjat</t>
  </si>
  <si>
    <t xml:space="preserve">  Runkosarja TOP-10</t>
  </si>
  <si>
    <t>ka/l+t</t>
  </si>
  <si>
    <t>ka/kl</t>
  </si>
  <si>
    <t>3-1  KiPa</t>
  </si>
  <si>
    <t>3-2  SoJy</t>
  </si>
  <si>
    <t>0-3  JoMa</t>
  </si>
  <si>
    <t>88.</t>
  </si>
  <si>
    <t>1000 p</t>
  </si>
  <si>
    <t>11.</t>
  </si>
  <si>
    <t>3-0  JymyJussit</t>
  </si>
  <si>
    <t>2-3  SoJy</t>
  </si>
  <si>
    <t>2-0  ViVe</t>
  </si>
  <si>
    <t>1/5</t>
  </si>
  <si>
    <t>57.</t>
  </si>
  <si>
    <t>67.</t>
  </si>
  <si>
    <t>95.</t>
  </si>
  <si>
    <t xml:space="preserve"> RUNKOSARJA, KA / OTT</t>
  </si>
  <si>
    <t>IKÄ</t>
  </si>
  <si>
    <t>TEHO</t>
  </si>
  <si>
    <t xml:space="preserve"> PLAY OFF,  KA / OTT</t>
  </si>
  <si>
    <t>358.</t>
  </si>
  <si>
    <t xml:space="preserve"> 1945 - 2010</t>
  </si>
  <si>
    <t xml:space="preserve"> 1979 - 2010</t>
  </si>
  <si>
    <t xml:space="preserve"> 300</t>
  </si>
  <si>
    <t xml:space="preserve"> 1945 - 2011</t>
  </si>
  <si>
    <t xml:space="preserve"> 1979 - 2011</t>
  </si>
  <si>
    <t>224.</t>
  </si>
  <si>
    <t xml:space="preserve"> 1945 - 2012</t>
  </si>
  <si>
    <t xml:space="preserve"> 1979 - 2012</t>
  </si>
  <si>
    <t xml:space="preserve"> 1945 - 2013</t>
  </si>
  <si>
    <t xml:space="preserve"> 1979 - 2013</t>
  </si>
  <si>
    <t>136.</t>
  </si>
  <si>
    <t xml:space="preserve"> 1945 - 2014</t>
  </si>
  <si>
    <t xml:space="preserve"> 1979 - 2014</t>
  </si>
  <si>
    <t xml:space="preserve"> 1945 - 2015</t>
  </si>
  <si>
    <t xml:space="preserve"> 1979 - 2015</t>
  </si>
  <si>
    <t>84.</t>
  </si>
  <si>
    <t xml:space="preserve"> 1945 - 2016</t>
  </si>
  <si>
    <t xml:space="preserve"> 1979 - 2016</t>
  </si>
  <si>
    <t xml:space="preserve"> 1945 - 2017</t>
  </si>
  <si>
    <t xml:space="preserve"> 1979 - 2017</t>
  </si>
  <si>
    <t xml:space="preserve"> 1945 - 2018</t>
  </si>
  <si>
    <t xml:space="preserve"> 1979 - 2018</t>
  </si>
  <si>
    <t xml:space="preserve"> 1945 - 2019</t>
  </si>
  <si>
    <t xml:space="preserve"> 1979 - 2019</t>
  </si>
  <si>
    <t xml:space="preserve"> 1945 - 2009</t>
  </si>
  <si>
    <t xml:space="preserve"> 1945 - 2007</t>
  </si>
  <si>
    <t xml:space="preserve"> 1945 - 2008</t>
  </si>
  <si>
    <t xml:space="preserve"> 1979 - 2007</t>
  </si>
  <si>
    <t xml:space="preserve"> 1979 - 2008</t>
  </si>
  <si>
    <t xml:space="preserve"> 1979 - 2009</t>
  </si>
  <si>
    <t>489.</t>
  </si>
  <si>
    <t>336.</t>
  </si>
  <si>
    <t>212.</t>
  </si>
  <si>
    <t>175.</t>
  </si>
  <si>
    <t>125.</t>
  </si>
  <si>
    <t>135.</t>
  </si>
  <si>
    <t>139.</t>
  </si>
  <si>
    <t>143.</t>
  </si>
  <si>
    <t>134.</t>
  </si>
  <si>
    <t>108.</t>
  </si>
  <si>
    <t>66.</t>
  </si>
  <si>
    <t>347.</t>
  </si>
  <si>
    <t>314.</t>
  </si>
  <si>
    <t>320.</t>
  </si>
  <si>
    <t>323.</t>
  </si>
  <si>
    <t>329.</t>
  </si>
  <si>
    <t>334.</t>
  </si>
  <si>
    <t>315.</t>
  </si>
  <si>
    <t>238.</t>
  </si>
  <si>
    <t>217.</t>
  </si>
  <si>
    <t>146.</t>
  </si>
  <si>
    <t>102.</t>
  </si>
  <si>
    <t>416.</t>
  </si>
  <si>
    <t>263.</t>
  </si>
  <si>
    <t>249.</t>
  </si>
  <si>
    <t>215.</t>
  </si>
  <si>
    <t>219.</t>
  </si>
  <si>
    <t>229.</t>
  </si>
  <si>
    <t>232.</t>
  </si>
  <si>
    <t>235.</t>
  </si>
  <si>
    <t>173.</t>
  </si>
  <si>
    <t>112.</t>
  </si>
  <si>
    <t>107.</t>
  </si>
  <si>
    <t>478.</t>
  </si>
  <si>
    <t>307.</t>
  </si>
  <si>
    <t>269.</t>
  </si>
  <si>
    <t>270.</t>
  </si>
  <si>
    <t>280.</t>
  </si>
  <si>
    <t>288.</t>
  </si>
  <si>
    <t>292.</t>
  </si>
  <si>
    <t>284.</t>
  </si>
  <si>
    <t>166.</t>
  </si>
  <si>
    <t>535.</t>
  </si>
  <si>
    <t>413.</t>
  </si>
  <si>
    <t>331.</t>
  </si>
  <si>
    <t>281.</t>
  </si>
  <si>
    <t>205.</t>
  </si>
  <si>
    <t>214.</t>
  </si>
  <si>
    <t>187.</t>
  </si>
  <si>
    <t>99.</t>
  </si>
  <si>
    <t>74.</t>
  </si>
  <si>
    <t xml:space="preserve"> Ottelutilasto</t>
  </si>
  <si>
    <t>33 v   7 kk   1 pv</t>
  </si>
  <si>
    <t xml:space="preserve"> SIJOITUS</t>
  </si>
  <si>
    <t xml:space="preserve"> Kärkilyöjätilasto</t>
  </si>
  <si>
    <t xml:space="preserve"> RUNKOSARJA, TASASATASET,  ka. / peli</t>
  </si>
  <si>
    <t xml:space="preserve"> PLAY OFF, TASASATASET,  ka. / peli</t>
  </si>
  <si>
    <t xml:space="preserve"> Etenijätilasto</t>
  </si>
  <si>
    <t xml:space="preserve"> 200</t>
  </si>
  <si>
    <t>293.   24.06. 2015  KaMa - KPL  2-1</t>
  </si>
  <si>
    <t>30 v   4 kk 16 pv</t>
  </si>
  <si>
    <t>138.   09.08. 2018  KPL - ViVe  1-2</t>
  </si>
  <si>
    <t>167.   09.06. 2019  JymyJussit - KPL  1-2</t>
  </si>
  <si>
    <t>313. ottelu</t>
  </si>
  <si>
    <t>152.   23.07. 2017  IPV - KPL  0-2</t>
  </si>
  <si>
    <t>263. ottelu</t>
  </si>
  <si>
    <t>875.</t>
  </si>
  <si>
    <t>805.</t>
  </si>
  <si>
    <t>709.</t>
  </si>
  <si>
    <t>649.</t>
  </si>
  <si>
    <t>513.</t>
  </si>
  <si>
    <t>431.</t>
  </si>
  <si>
    <t>369.</t>
  </si>
  <si>
    <t>277.</t>
  </si>
  <si>
    <t>230.</t>
  </si>
  <si>
    <t>189.</t>
  </si>
  <si>
    <t>140.</t>
  </si>
  <si>
    <t>115.</t>
  </si>
  <si>
    <t>1357.</t>
  </si>
  <si>
    <t>1269.</t>
  </si>
  <si>
    <t>1095.</t>
  </si>
  <si>
    <t>1048.</t>
  </si>
  <si>
    <t>915.</t>
  </si>
  <si>
    <t>850.</t>
  </si>
  <si>
    <t>756.</t>
  </si>
  <si>
    <t>735.</t>
  </si>
  <si>
    <t>664.</t>
  </si>
  <si>
    <t>524.</t>
  </si>
  <si>
    <t>377.</t>
  </si>
  <si>
    <t>256.</t>
  </si>
  <si>
    <t>149.</t>
  </si>
  <si>
    <t>1377.</t>
  </si>
  <si>
    <t>1164.</t>
  </si>
  <si>
    <t>1086.</t>
  </si>
  <si>
    <t>934.</t>
  </si>
  <si>
    <t>832.</t>
  </si>
  <si>
    <t>701.</t>
  </si>
  <si>
    <t>584.</t>
  </si>
  <si>
    <t>444.</t>
  </si>
  <si>
    <t>365.</t>
  </si>
  <si>
    <t>301.</t>
  </si>
  <si>
    <t>210.</t>
  </si>
  <si>
    <t>170.</t>
  </si>
  <si>
    <t>145.</t>
  </si>
  <si>
    <t>1408.</t>
  </si>
  <si>
    <t>1249.</t>
  </si>
  <si>
    <t>1141.</t>
  </si>
  <si>
    <t>1038.</t>
  </si>
  <si>
    <t>906.</t>
  </si>
  <si>
    <t>820.</t>
  </si>
  <si>
    <t>689.</t>
  </si>
  <si>
    <t>572.</t>
  </si>
  <si>
    <t>504.</t>
  </si>
  <si>
    <t>414.</t>
  </si>
  <si>
    <t>158.</t>
  </si>
  <si>
    <t>1548.</t>
  </si>
  <si>
    <t>1251.</t>
  </si>
  <si>
    <t>998.</t>
  </si>
  <si>
    <t>800.</t>
  </si>
  <si>
    <t>633.</t>
  </si>
  <si>
    <t>527.</t>
  </si>
  <si>
    <t>429.</t>
  </si>
  <si>
    <t>332.</t>
  </si>
  <si>
    <t>262.</t>
  </si>
  <si>
    <t>171.</t>
  </si>
  <si>
    <t>133.</t>
  </si>
  <si>
    <t>SEUROITTAIN</t>
  </si>
  <si>
    <t>ka / ottelu</t>
  </si>
  <si>
    <t>LYÖDYT, KA/OTT</t>
  </si>
  <si>
    <t>RS</t>
  </si>
  <si>
    <t>YLS</t>
  </si>
  <si>
    <t>ERO</t>
  </si>
  <si>
    <t>TUODUT, KA/OTT</t>
  </si>
  <si>
    <t>Kouvolan Pallonlyöjät</t>
  </si>
  <si>
    <t>YLEISÖENNÄTYS  KOTONA</t>
  </si>
  <si>
    <t>YLEISÖENNÄTYS  VIERAISSA</t>
  </si>
  <si>
    <t>KATSOJIA YLI 5000</t>
  </si>
  <si>
    <t>SIJA</t>
  </si>
  <si>
    <t>KATSOJIA</t>
  </si>
  <si>
    <t>KA / PELI</t>
  </si>
  <si>
    <t>63.   29.07. 2008  KPL - ViVe  2-0</t>
  </si>
  <si>
    <t>58.   06.07. 2010  KPL - SoJy  2-0</t>
  </si>
  <si>
    <t>45.   05.09. 2010  ViVe - KPL  2-1,  fin 2/4</t>
  </si>
  <si>
    <t>26.   12.09. 2009  KPL - SoJy  0-1,  fin 3/4</t>
  </si>
  <si>
    <t>25.   11.09. 2010  KPL - ViVe  2-0,  fin 3/4</t>
  </si>
  <si>
    <t>RS JA YLS</t>
  </si>
  <si>
    <t>14.</t>
  </si>
  <si>
    <t>85.</t>
  </si>
  <si>
    <t>TOP-100     1945-2020</t>
  </si>
  <si>
    <t>83.</t>
  </si>
  <si>
    <t xml:space="preserve"> 1945 - 2020</t>
  </si>
  <si>
    <t>2-1  KiPa</t>
  </si>
  <si>
    <t>2-0  JoMa</t>
  </si>
  <si>
    <t>9/10</t>
  </si>
  <si>
    <t>4/9</t>
  </si>
  <si>
    <t xml:space="preserve"> Lyöjätilasto</t>
  </si>
  <si>
    <t>144.   19.07. 2020  KPL - KiPa  2-1</t>
  </si>
  <si>
    <t>341. ottelu</t>
  </si>
  <si>
    <t>1-2  SoJy</t>
  </si>
  <si>
    <t>0/4</t>
  </si>
  <si>
    <t>0-1-0</t>
  </si>
  <si>
    <t xml:space="preserve"> 1979 - 2020</t>
  </si>
  <si>
    <t xml:space="preserve"> 100</t>
  </si>
  <si>
    <t>35 v   7 kk   5 pv</t>
  </si>
  <si>
    <t>54.   13.09. 2020  KPL - JoMa  2-0</t>
  </si>
  <si>
    <t>777 668</t>
  </si>
  <si>
    <t>54.</t>
  </si>
  <si>
    <t>64.</t>
  </si>
  <si>
    <t>93.</t>
  </si>
  <si>
    <t>100.</t>
  </si>
  <si>
    <t>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</si>
</sst>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165" fontId="4" fillId="2" borderId="0" xfId="0" applyNumberFormat="1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1" applyNumberFormat="1" applyFont="1" applyFill="1" applyBorder="1" applyAlignment="1">
      <alignment horizontal="center"/>
    </xf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8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7" xfId="0" applyFont="1" applyFill="1" applyBorder="1"/>
    <xf numFmtId="49" fontId="8" fillId="3" borderId="0" xfId="0" applyNumberFormat="1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7" borderId="1" xfId="0" applyFont="1" applyFill="1" applyBorder="1" applyAlignment="1"/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8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12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10" xfId="0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.425781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" style="60" customWidth="1"/>
    <col min="34" max="34" width="13.85546875" style="60" customWidth="1"/>
    <col min="35" max="35" width="13.7109375" style="60" customWidth="1"/>
    <col min="36" max="36" width="12.28515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95</v>
      </c>
      <c r="C1" s="6"/>
      <c r="D1" s="97"/>
      <c r="E1" s="108" t="s">
        <v>96</v>
      </c>
      <c r="F1" s="6"/>
      <c r="G1" s="6"/>
      <c r="H1" s="6"/>
      <c r="I1" s="6"/>
      <c r="J1" s="6"/>
      <c r="K1" s="7"/>
      <c r="L1" s="6"/>
      <c r="M1" s="6"/>
      <c r="N1" s="6"/>
      <c r="O1" s="7"/>
      <c r="P1" s="86"/>
      <c r="Q1" s="86"/>
      <c r="R1" s="86"/>
      <c r="S1" s="86"/>
      <c r="T1" s="86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143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77"/>
      <c r="AA2" s="19"/>
      <c r="AB2" s="22" t="s">
        <v>149</v>
      </c>
      <c r="AC2" s="20"/>
      <c r="AD2" s="14"/>
      <c r="AE2" s="21"/>
      <c r="AF2" s="19"/>
      <c r="AG2" s="22" t="s">
        <v>49</v>
      </c>
      <c r="AH2" s="14"/>
      <c r="AI2" s="14"/>
      <c r="AJ2" s="15"/>
      <c r="AK2" s="19"/>
      <c r="AL2" s="22" t="s">
        <v>125</v>
      </c>
      <c r="AM2" s="20"/>
      <c r="AN2" s="14"/>
      <c r="AO2" s="142" t="s">
        <v>124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63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4">
        <v>2001</v>
      </c>
      <c r="C4" s="94" t="s">
        <v>60</v>
      </c>
      <c r="D4" s="95" t="s">
        <v>97</v>
      </c>
      <c r="E4" s="94"/>
      <c r="F4" s="131" t="s">
        <v>66</v>
      </c>
      <c r="G4" s="94"/>
      <c r="H4" s="94"/>
      <c r="I4" s="94"/>
      <c r="J4" s="94"/>
      <c r="K4" s="94"/>
      <c r="L4" s="94"/>
      <c r="M4" s="94"/>
      <c r="N4" s="96"/>
      <c r="O4" s="24"/>
      <c r="P4" s="18"/>
      <c r="Q4" s="18"/>
      <c r="R4" s="18"/>
      <c r="S4" s="18"/>
      <c r="T4" s="24"/>
      <c r="U4" s="25"/>
      <c r="V4" s="25"/>
      <c r="W4" s="25"/>
      <c r="X4" s="25"/>
      <c r="Y4" s="25"/>
      <c r="Z4" s="28"/>
      <c r="AA4" s="24">
        <v>0</v>
      </c>
      <c r="AB4" s="18"/>
      <c r="AC4" s="18"/>
      <c r="AD4" s="18"/>
      <c r="AE4" s="18"/>
      <c r="AF4" s="24"/>
      <c r="AG4" s="84"/>
      <c r="AH4" s="84"/>
      <c r="AI4" s="84"/>
      <c r="AJ4" s="84"/>
      <c r="AK4" s="24"/>
      <c r="AL4" s="25"/>
      <c r="AM4" s="84"/>
      <c r="AN4" s="99"/>
      <c r="AO4" s="27"/>
      <c r="AP4" s="29"/>
      <c r="AQ4" s="25"/>
      <c r="AR4" s="39"/>
    </row>
    <row r="5" spans="1:44" s="4" customFormat="1" ht="15" customHeight="1" x14ac:dyDescent="0.25">
      <c r="A5" s="2"/>
      <c r="B5" s="94">
        <v>2002</v>
      </c>
      <c r="C5" s="94" t="s">
        <v>67</v>
      </c>
      <c r="D5" s="95" t="s">
        <v>97</v>
      </c>
      <c r="E5" s="94"/>
      <c r="F5" s="131" t="s">
        <v>66</v>
      </c>
      <c r="G5" s="94"/>
      <c r="H5" s="94"/>
      <c r="I5" s="94"/>
      <c r="J5" s="94"/>
      <c r="K5" s="94"/>
      <c r="L5" s="94"/>
      <c r="M5" s="94"/>
      <c r="N5" s="96"/>
      <c r="O5" s="24"/>
      <c r="P5" s="18"/>
      <c r="Q5" s="18"/>
      <c r="R5" s="18"/>
      <c r="S5" s="18"/>
      <c r="T5" s="24"/>
      <c r="U5" s="25"/>
      <c r="V5" s="25"/>
      <c r="W5" s="25"/>
      <c r="X5" s="25"/>
      <c r="Y5" s="25"/>
      <c r="Z5" s="28"/>
      <c r="AA5" s="24">
        <v>0</v>
      </c>
      <c r="AB5" s="18"/>
      <c r="AC5" s="18"/>
      <c r="AD5" s="18"/>
      <c r="AE5" s="18"/>
      <c r="AF5" s="24"/>
      <c r="AG5" s="84"/>
      <c r="AH5" s="84"/>
      <c r="AI5" s="84"/>
      <c r="AJ5" s="84"/>
      <c r="AK5" s="24"/>
      <c r="AL5" s="25"/>
      <c r="AM5" s="84"/>
      <c r="AN5" s="99"/>
      <c r="AO5" s="27"/>
      <c r="AP5" s="29"/>
      <c r="AQ5" s="25"/>
      <c r="AR5" s="39"/>
    </row>
    <row r="6" spans="1:44" s="4" customFormat="1" ht="15" customHeight="1" x14ac:dyDescent="0.25">
      <c r="A6" s="2"/>
      <c r="B6" s="94">
        <v>2003</v>
      </c>
      <c r="C6" s="94" t="s">
        <v>77</v>
      </c>
      <c r="D6" s="95" t="s">
        <v>97</v>
      </c>
      <c r="E6" s="94"/>
      <c r="F6" s="131" t="s">
        <v>66</v>
      </c>
      <c r="G6" s="94"/>
      <c r="H6" s="94"/>
      <c r="I6" s="94"/>
      <c r="J6" s="94"/>
      <c r="K6" s="94"/>
      <c r="L6" s="94"/>
      <c r="M6" s="94"/>
      <c r="N6" s="96"/>
      <c r="O6" s="24"/>
      <c r="P6" s="18"/>
      <c r="Q6" s="18"/>
      <c r="R6" s="18"/>
      <c r="S6" s="18"/>
      <c r="T6" s="24"/>
      <c r="U6" s="25"/>
      <c r="V6" s="25"/>
      <c r="W6" s="25"/>
      <c r="X6" s="25"/>
      <c r="Y6" s="25"/>
      <c r="Z6" s="28"/>
      <c r="AA6" s="24">
        <v>0</v>
      </c>
      <c r="AB6" s="18"/>
      <c r="AC6" s="18"/>
      <c r="AD6" s="18"/>
      <c r="AE6" s="18"/>
      <c r="AF6" s="24"/>
      <c r="AG6" s="84"/>
      <c r="AH6" s="84"/>
      <c r="AI6" s="84"/>
      <c r="AJ6" s="84"/>
      <c r="AK6" s="24"/>
      <c r="AL6" s="25"/>
      <c r="AM6" s="84"/>
      <c r="AN6" s="99"/>
      <c r="AO6" s="27"/>
      <c r="AP6" s="29"/>
      <c r="AQ6" s="25"/>
      <c r="AR6" s="39"/>
    </row>
    <row r="7" spans="1:44" s="4" customFormat="1" ht="15" customHeight="1" x14ac:dyDescent="0.25">
      <c r="A7" s="2"/>
      <c r="B7" s="94">
        <v>2004</v>
      </c>
      <c r="C7" s="94" t="s">
        <v>61</v>
      </c>
      <c r="D7" s="95" t="s">
        <v>97</v>
      </c>
      <c r="E7" s="94"/>
      <c r="F7" s="131" t="s">
        <v>66</v>
      </c>
      <c r="G7" s="94"/>
      <c r="H7" s="94"/>
      <c r="I7" s="94"/>
      <c r="J7" s="94"/>
      <c r="K7" s="94"/>
      <c r="L7" s="94"/>
      <c r="M7" s="94"/>
      <c r="N7" s="96"/>
      <c r="O7" s="24"/>
      <c r="P7" s="18"/>
      <c r="Q7" s="18"/>
      <c r="R7" s="18"/>
      <c r="S7" s="18"/>
      <c r="T7" s="24"/>
      <c r="U7" s="25"/>
      <c r="V7" s="25"/>
      <c r="W7" s="25"/>
      <c r="X7" s="25"/>
      <c r="Y7" s="25"/>
      <c r="Z7" s="28"/>
      <c r="AA7" s="24"/>
      <c r="AB7" s="18"/>
      <c r="AC7" s="18"/>
      <c r="AD7" s="18"/>
      <c r="AE7" s="18"/>
      <c r="AF7" s="24"/>
      <c r="AG7" s="84"/>
      <c r="AH7" s="84"/>
      <c r="AI7" s="84"/>
      <c r="AJ7" s="84"/>
      <c r="AK7" s="24"/>
      <c r="AL7" s="25"/>
      <c r="AM7" s="84"/>
      <c r="AN7" s="99"/>
      <c r="AO7" s="27"/>
      <c r="AP7" s="29"/>
      <c r="AQ7" s="25"/>
      <c r="AR7" s="39"/>
    </row>
    <row r="8" spans="1:44" s="4" customFormat="1" ht="15" customHeight="1" x14ac:dyDescent="0.25">
      <c r="A8" s="2"/>
      <c r="B8" s="117">
        <v>2005</v>
      </c>
      <c r="C8" s="117" t="s">
        <v>79</v>
      </c>
      <c r="D8" s="118" t="s">
        <v>97</v>
      </c>
      <c r="E8" s="117"/>
      <c r="F8" s="130" t="s">
        <v>78</v>
      </c>
      <c r="G8" s="119"/>
      <c r="H8" s="61"/>
      <c r="I8" s="117"/>
      <c r="J8" s="117"/>
      <c r="K8" s="117"/>
      <c r="L8" s="117"/>
      <c r="M8" s="117"/>
      <c r="N8" s="120"/>
      <c r="O8" s="24"/>
      <c r="P8" s="18"/>
      <c r="Q8" s="18"/>
      <c r="R8" s="18"/>
      <c r="S8" s="18"/>
      <c r="T8" s="24"/>
      <c r="U8" s="25"/>
      <c r="V8" s="25"/>
      <c r="W8" s="25"/>
      <c r="X8" s="25"/>
      <c r="Y8" s="25"/>
      <c r="Z8" s="28"/>
      <c r="AA8" s="24"/>
      <c r="AB8" s="18"/>
      <c r="AC8" s="18"/>
      <c r="AD8" s="18"/>
      <c r="AE8" s="18"/>
      <c r="AF8" s="24"/>
      <c r="AG8" s="84"/>
      <c r="AH8" s="84"/>
      <c r="AI8" s="84"/>
      <c r="AJ8" s="84"/>
      <c r="AK8" s="24"/>
      <c r="AL8" s="25"/>
      <c r="AM8" s="84"/>
      <c r="AN8" s="99"/>
      <c r="AO8" s="27"/>
      <c r="AP8" s="29"/>
      <c r="AQ8" s="25"/>
      <c r="AR8" s="39"/>
    </row>
    <row r="9" spans="1:44" s="4" customFormat="1" ht="15" customHeight="1" x14ac:dyDescent="0.25">
      <c r="A9" s="2"/>
      <c r="B9" s="117">
        <v>2006</v>
      </c>
      <c r="C9" s="117" t="s">
        <v>98</v>
      </c>
      <c r="D9" s="118" t="s">
        <v>97</v>
      </c>
      <c r="E9" s="117"/>
      <c r="F9" s="130" t="s">
        <v>78</v>
      </c>
      <c r="G9" s="119"/>
      <c r="H9" s="61"/>
      <c r="I9" s="117"/>
      <c r="J9" s="117"/>
      <c r="K9" s="117"/>
      <c r="L9" s="117"/>
      <c r="M9" s="117"/>
      <c r="N9" s="120"/>
      <c r="O9" s="24"/>
      <c r="P9" s="18"/>
      <c r="Q9" s="18"/>
      <c r="R9" s="18"/>
      <c r="S9" s="18"/>
      <c r="T9" s="24"/>
      <c r="U9" s="25"/>
      <c r="V9" s="25"/>
      <c r="W9" s="25"/>
      <c r="X9" s="25"/>
      <c r="Y9" s="25"/>
      <c r="Z9" s="28"/>
      <c r="AA9" s="24"/>
      <c r="AB9" s="18"/>
      <c r="AC9" s="18"/>
      <c r="AD9" s="18"/>
      <c r="AE9" s="18"/>
      <c r="AF9" s="24"/>
      <c r="AG9" s="84"/>
      <c r="AH9" s="84"/>
      <c r="AI9" s="84"/>
      <c r="AJ9" s="84"/>
      <c r="AK9" s="24"/>
      <c r="AL9" s="25"/>
      <c r="AM9" s="84"/>
      <c r="AN9" s="99"/>
      <c r="AO9" s="27"/>
      <c r="AP9" s="29"/>
      <c r="AQ9" s="25"/>
      <c r="AR9" s="39"/>
    </row>
    <row r="10" spans="1:44" s="4" customFormat="1" ht="15" customHeight="1" x14ac:dyDescent="0.25">
      <c r="A10" s="2"/>
      <c r="B10" s="117">
        <v>2007</v>
      </c>
      <c r="C10" s="117" t="s">
        <v>67</v>
      </c>
      <c r="D10" s="118" t="s">
        <v>99</v>
      </c>
      <c r="E10" s="117"/>
      <c r="F10" s="130" t="s">
        <v>78</v>
      </c>
      <c r="G10" s="119"/>
      <c r="H10" s="61"/>
      <c r="I10" s="117"/>
      <c r="J10" s="117"/>
      <c r="K10" s="117"/>
      <c r="L10" s="117"/>
      <c r="M10" s="117"/>
      <c r="N10" s="120"/>
      <c r="O10" s="24"/>
      <c r="P10" s="18"/>
      <c r="Q10" s="18"/>
      <c r="R10" s="18"/>
      <c r="S10" s="18"/>
      <c r="T10" s="24"/>
      <c r="U10" s="25"/>
      <c r="V10" s="25"/>
      <c r="W10" s="25"/>
      <c r="X10" s="25"/>
      <c r="Y10" s="25"/>
      <c r="Z10" s="28"/>
      <c r="AA10" s="24"/>
      <c r="AB10" s="18"/>
      <c r="AC10" s="18"/>
      <c r="AD10" s="18"/>
      <c r="AE10" s="18"/>
      <c r="AF10" s="24"/>
      <c r="AG10" s="84"/>
      <c r="AH10" s="84"/>
      <c r="AI10" s="84"/>
      <c r="AJ10" s="84"/>
      <c r="AK10" s="24"/>
      <c r="AL10" s="25"/>
      <c r="AM10" s="84"/>
      <c r="AN10" s="99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2007</v>
      </c>
      <c r="C11" s="25" t="s">
        <v>71</v>
      </c>
      <c r="D11" s="26" t="s">
        <v>80</v>
      </c>
      <c r="E11" s="25">
        <v>11</v>
      </c>
      <c r="F11" s="25">
        <v>1</v>
      </c>
      <c r="G11" s="25">
        <v>3</v>
      </c>
      <c r="H11" s="25">
        <v>5</v>
      </c>
      <c r="I11" s="25">
        <v>32</v>
      </c>
      <c r="J11" s="25">
        <v>11</v>
      </c>
      <c r="K11" s="25">
        <v>12</v>
      </c>
      <c r="L11" s="25">
        <v>5</v>
      </c>
      <c r="M11" s="25">
        <v>4</v>
      </c>
      <c r="N11" s="28">
        <v>0.58199999999999996</v>
      </c>
      <c r="O11" s="24">
        <f>PRODUCT(I11/N11)</f>
        <v>54.982817869415811</v>
      </c>
      <c r="P11" s="18"/>
      <c r="Q11" s="18"/>
      <c r="R11" s="18"/>
      <c r="S11" s="18"/>
      <c r="T11" s="24"/>
      <c r="U11" s="25">
        <v>3</v>
      </c>
      <c r="V11" s="25">
        <v>0</v>
      </c>
      <c r="W11" s="25">
        <v>0</v>
      </c>
      <c r="X11" s="25">
        <v>1</v>
      </c>
      <c r="Y11" s="25">
        <v>2</v>
      </c>
      <c r="Z11" s="28">
        <v>0.154</v>
      </c>
      <c r="AA11" s="24"/>
      <c r="AB11" s="18"/>
      <c r="AC11" s="18"/>
      <c r="AD11" s="18"/>
      <c r="AE11" s="18"/>
      <c r="AF11" s="24"/>
      <c r="AG11" s="84" t="s">
        <v>123</v>
      </c>
      <c r="AH11" s="84"/>
      <c r="AI11" s="84"/>
      <c r="AJ11" s="84"/>
      <c r="AK11" s="24"/>
      <c r="AL11" s="25"/>
      <c r="AM11" s="84"/>
      <c r="AN11" s="99"/>
      <c r="AO11" s="27"/>
      <c r="AP11" s="29"/>
      <c r="AQ11" s="25"/>
      <c r="AR11" s="39"/>
    </row>
    <row r="12" spans="1:44" s="4" customFormat="1" ht="15" customHeight="1" x14ac:dyDescent="0.25">
      <c r="A12" s="2"/>
      <c r="B12" s="117">
        <v>2008</v>
      </c>
      <c r="C12" s="117" t="s">
        <v>62</v>
      </c>
      <c r="D12" s="118" t="s">
        <v>99</v>
      </c>
      <c r="E12" s="117"/>
      <c r="F12" s="130" t="s">
        <v>78</v>
      </c>
      <c r="G12" s="119"/>
      <c r="H12" s="61"/>
      <c r="I12" s="117"/>
      <c r="J12" s="117"/>
      <c r="K12" s="117"/>
      <c r="L12" s="117"/>
      <c r="M12" s="117"/>
      <c r="N12" s="120"/>
      <c r="O12" s="24">
        <v>0</v>
      </c>
      <c r="P12" s="18"/>
      <c r="Q12" s="18"/>
      <c r="R12" s="18"/>
      <c r="S12" s="18"/>
      <c r="T12" s="24"/>
      <c r="U12" s="25"/>
      <c r="V12" s="25"/>
      <c r="W12" s="25"/>
      <c r="X12" s="25"/>
      <c r="Y12" s="25"/>
      <c r="Z12" s="28"/>
      <c r="AA12" s="24"/>
      <c r="AB12" s="18"/>
      <c r="AC12" s="18"/>
      <c r="AD12" s="18"/>
      <c r="AE12" s="18"/>
      <c r="AF12" s="24"/>
      <c r="AG12" s="84"/>
      <c r="AH12" s="84"/>
      <c r="AI12" s="84"/>
      <c r="AJ12" s="84"/>
      <c r="AK12" s="24"/>
      <c r="AL12" s="25"/>
      <c r="AM12" s="84"/>
      <c r="AN12" s="99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2008</v>
      </c>
      <c r="C13" s="25" t="s">
        <v>67</v>
      </c>
      <c r="D13" s="26" t="s">
        <v>80</v>
      </c>
      <c r="E13" s="25">
        <v>14</v>
      </c>
      <c r="F13" s="25">
        <v>0</v>
      </c>
      <c r="G13" s="25">
        <v>2</v>
      </c>
      <c r="H13" s="25">
        <v>5</v>
      </c>
      <c r="I13" s="25">
        <v>23</v>
      </c>
      <c r="J13" s="25">
        <v>13</v>
      </c>
      <c r="K13" s="25">
        <v>3</v>
      </c>
      <c r="L13" s="25">
        <v>5</v>
      </c>
      <c r="M13" s="25">
        <v>2</v>
      </c>
      <c r="N13" s="28">
        <v>0.434</v>
      </c>
      <c r="O13" s="24">
        <f t="shared" ref="O13:O17" si="0">PRODUCT(I13/N13)</f>
        <v>52.995391705069125</v>
      </c>
      <c r="P13" s="18"/>
      <c r="Q13" s="18"/>
      <c r="R13" s="18"/>
      <c r="S13" s="18"/>
      <c r="T13" s="24"/>
      <c r="U13" s="25">
        <v>10</v>
      </c>
      <c r="V13" s="25">
        <v>0</v>
      </c>
      <c r="W13" s="25">
        <v>0</v>
      </c>
      <c r="X13" s="25">
        <v>5</v>
      </c>
      <c r="Y13" s="25">
        <v>14</v>
      </c>
      <c r="Z13" s="28">
        <v>0.45200000000000001</v>
      </c>
      <c r="AA13" s="24"/>
      <c r="AB13" s="18"/>
      <c r="AC13" s="18"/>
      <c r="AD13" s="18"/>
      <c r="AE13" s="18"/>
      <c r="AF13" s="24"/>
      <c r="AG13" s="84" t="s">
        <v>120</v>
      </c>
      <c r="AH13" s="84" t="s">
        <v>121</v>
      </c>
      <c r="AI13" s="84" t="s">
        <v>122</v>
      </c>
      <c r="AJ13" s="84"/>
      <c r="AK13" s="24"/>
      <c r="AL13" s="25"/>
      <c r="AM13" s="84"/>
      <c r="AN13" s="99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2009</v>
      </c>
      <c r="C14" s="25" t="s">
        <v>60</v>
      </c>
      <c r="D14" s="26" t="s">
        <v>80</v>
      </c>
      <c r="E14" s="25">
        <v>23</v>
      </c>
      <c r="F14" s="25">
        <v>0</v>
      </c>
      <c r="G14" s="27">
        <v>5</v>
      </c>
      <c r="H14" s="25">
        <v>4</v>
      </c>
      <c r="I14" s="25">
        <v>36</v>
      </c>
      <c r="J14" s="25">
        <v>8</v>
      </c>
      <c r="K14" s="25">
        <v>11</v>
      </c>
      <c r="L14" s="25">
        <v>12</v>
      </c>
      <c r="M14" s="25">
        <v>5</v>
      </c>
      <c r="N14" s="28">
        <v>0.40400000000000003</v>
      </c>
      <c r="O14" s="24">
        <f t="shared" si="0"/>
        <v>89.10891089108911</v>
      </c>
      <c r="P14" s="18"/>
      <c r="Q14" s="18"/>
      <c r="R14" s="18"/>
      <c r="S14" s="18"/>
      <c r="T14" s="24"/>
      <c r="U14" s="25">
        <v>14</v>
      </c>
      <c r="V14" s="25">
        <v>0</v>
      </c>
      <c r="W14" s="27">
        <v>3</v>
      </c>
      <c r="X14" s="25">
        <v>1</v>
      </c>
      <c r="Y14" s="25">
        <v>17</v>
      </c>
      <c r="Z14" s="28">
        <v>0.35399999999999998</v>
      </c>
      <c r="AA14" s="24"/>
      <c r="AB14" s="18"/>
      <c r="AC14" s="18"/>
      <c r="AD14" s="18"/>
      <c r="AE14" s="18"/>
      <c r="AF14" s="24"/>
      <c r="AG14" s="84" t="s">
        <v>116</v>
      </c>
      <c r="AH14" s="84" t="s">
        <v>94</v>
      </c>
      <c r="AI14" s="84"/>
      <c r="AJ14" s="84" t="s">
        <v>117</v>
      </c>
      <c r="AK14" s="24"/>
      <c r="AL14" s="25"/>
      <c r="AM14" s="84"/>
      <c r="AN14" s="99"/>
      <c r="AO14" s="27"/>
      <c r="AP14" s="29">
        <v>1</v>
      </c>
      <c r="AQ14" s="25"/>
      <c r="AR14" s="39"/>
    </row>
    <row r="15" spans="1:44" s="4" customFormat="1" ht="15" customHeight="1" x14ac:dyDescent="0.25">
      <c r="A15" s="2"/>
      <c r="B15" s="25">
        <v>2010</v>
      </c>
      <c r="C15" s="25" t="s">
        <v>60</v>
      </c>
      <c r="D15" s="26" t="s">
        <v>80</v>
      </c>
      <c r="E15" s="25">
        <v>25</v>
      </c>
      <c r="F15" s="25">
        <v>1</v>
      </c>
      <c r="G15" s="27">
        <v>1</v>
      </c>
      <c r="H15" s="25">
        <v>8</v>
      </c>
      <c r="I15" s="25">
        <v>32</v>
      </c>
      <c r="J15" s="25">
        <v>5</v>
      </c>
      <c r="K15" s="25">
        <v>10</v>
      </c>
      <c r="L15" s="25">
        <v>15</v>
      </c>
      <c r="M15" s="25">
        <v>2</v>
      </c>
      <c r="N15" s="28">
        <v>0.34399999999999997</v>
      </c>
      <c r="O15" s="24">
        <f t="shared" si="0"/>
        <v>93.023255813953497</v>
      </c>
      <c r="P15" s="18"/>
      <c r="Q15" s="18"/>
      <c r="R15" s="18"/>
      <c r="S15" s="18"/>
      <c r="T15" s="24"/>
      <c r="U15" s="25">
        <v>10</v>
      </c>
      <c r="V15" s="25">
        <v>0</v>
      </c>
      <c r="W15" s="27">
        <v>1</v>
      </c>
      <c r="X15" s="25">
        <v>3</v>
      </c>
      <c r="Y15" s="25">
        <v>18</v>
      </c>
      <c r="Z15" s="28">
        <v>0.4</v>
      </c>
      <c r="AA15" s="24"/>
      <c r="AB15" s="18"/>
      <c r="AC15" s="18"/>
      <c r="AD15" s="18"/>
      <c r="AE15" s="18"/>
      <c r="AF15" s="24"/>
      <c r="AG15" s="84" t="s">
        <v>69</v>
      </c>
      <c r="AH15" s="84" t="s">
        <v>118</v>
      </c>
      <c r="AI15" s="84"/>
      <c r="AJ15" s="84" t="s">
        <v>119</v>
      </c>
      <c r="AK15" s="24"/>
      <c r="AL15" s="25"/>
      <c r="AM15" s="84"/>
      <c r="AN15" s="99"/>
      <c r="AO15" s="27"/>
      <c r="AP15" s="29">
        <v>1</v>
      </c>
      <c r="AQ15" s="25"/>
      <c r="AR15" s="39"/>
    </row>
    <row r="16" spans="1:44" s="4" customFormat="1" ht="15" customHeight="1" x14ac:dyDescent="0.25">
      <c r="A16" s="2"/>
      <c r="B16" s="25">
        <v>2011</v>
      </c>
      <c r="C16" s="25" t="s">
        <v>67</v>
      </c>
      <c r="D16" s="26" t="s">
        <v>80</v>
      </c>
      <c r="E16" s="25">
        <v>26</v>
      </c>
      <c r="F16" s="25">
        <v>2</v>
      </c>
      <c r="G16" s="27">
        <v>5</v>
      </c>
      <c r="H16" s="25">
        <v>8</v>
      </c>
      <c r="I16" s="25">
        <v>97</v>
      </c>
      <c r="J16" s="25">
        <v>13</v>
      </c>
      <c r="K16" s="25">
        <v>36</v>
      </c>
      <c r="L16" s="25">
        <v>41</v>
      </c>
      <c r="M16" s="25">
        <v>7</v>
      </c>
      <c r="N16" s="28">
        <v>0.626</v>
      </c>
      <c r="O16" s="24">
        <f t="shared" si="0"/>
        <v>154.95207667731628</v>
      </c>
      <c r="P16" s="18"/>
      <c r="Q16" s="18"/>
      <c r="R16" s="18"/>
      <c r="S16" s="18"/>
      <c r="T16" s="24"/>
      <c r="U16" s="25">
        <v>12</v>
      </c>
      <c r="V16" s="25">
        <v>0</v>
      </c>
      <c r="W16" s="27">
        <v>0</v>
      </c>
      <c r="X16" s="25">
        <v>1</v>
      </c>
      <c r="Y16" s="25">
        <v>37</v>
      </c>
      <c r="Z16" s="28">
        <v>0.67300000000000004</v>
      </c>
      <c r="AA16" s="24"/>
      <c r="AB16" s="18"/>
      <c r="AC16" s="18"/>
      <c r="AD16" s="18"/>
      <c r="AE16" s="18"/>
      <c r="AF16" s="24"/>
      <c r="AG16" s="84" t="s">
        <v>84</v>
      </c>
      <c r="AH16" s="84" t="s">
        <v>85</v>
      </c>
      <c r="AI16" s="84" t="s">
        <v>90</v>
      </c>
      <c r="AJ16" s="84"/>
      <c r="AK16" s="24"/>
      <c r="AL16" s="25"/>
      <c r="AM16" s="84"/>
      <c r="AN16" s="99"/>
      <c r="AO16" s="27"/>
      <c r="AP16" s="29"/>
      <c r="AQ16" s="25"/>
      <c r="AR16" s="39"/>
    </row>
    <row r="17" spans="1:44" s="4" customFormat="1" ht="15" customHeight="1" x14ac:dyDescent="0.25">
      <c r="A17" s="2"/>
      <c r="B17" s="25">
        <v>2012</v>
      </c>
      <c r="C17" s="25" t="s">
        <v>86</v>
      </c>
      <c r="D17" s="26" t="s">
        <v>80</v>
      </c>
      <c r="E17" s="25">
        <v>26</v>
      </c>
      <c r="F17" s="25">
        <v>0</v>
      </c>
      <c r="G17" s="27">
        <v>4</v>
      </c>
      <c r="H17" s="25">
        <v>12</v>
      </c>
      <c r="I17" s="25">
        <v>90</v>
      </c>
      <c r="J17" s="25">
        <v>15</v>
      </c>
      <c r="K17" s="25">
        <v>31</v>
      </c>
      <c r="L17" s="25">
        <v>40</v>
      </c>
      <c r="M17" s="25">
        <v>4</v>
      </c>
      <c r="N17" s="28">
        <v>0.55900000000000005</v>
      </c>
      <c r="O17" s="24">
        <f t="shared" si="0"/>
        <v>161.00178890876563</v>
      </c>
      <c r="P17" s="18"/>
      <c r="Q17" s="18"/>
      <c r="R17" s="18"/>
      <c r="S17" s="18"/>
      <c r="T17" s="24"/>
      <c r="U17" s="25"/>
      <c r="V17" s="25"/>
      <c r="W17" s="25"/>
      <c r="X17" s="25"/>
      <c r="Y17" s="25"/>
      <c r="Z17" s="28"/>
      <c r="AA17" s="24"/>
      <c r="AB17" s="18"/>
      <c r="AC17" s="18"/>
      <c r="AD17" s="18"/>
      <c r="AE17" s="18"/>
      <c r="AF17" s="24"/>
      <c r="AG17" s="84"/>
      <c r="AH17" s="84"/>
      <c r="AI17" s="84"/>
      <c r="AJ17" s="84"/>
      <c r="AK17" s="24"/>
      <c r="AL17" s="25"/>
      <c r="AM17" s="84"/>
      <c r="AN17" s="99"/>
      <c r="AO17" s="27"/>
      <c r="AP17" s="29"/>
      <c r="AQ17" s="25"/>
      <c r="AR17" s="39"/>
    </row>
    <row r="18" spans="1:44" s="4" customFormat="1" ht="15" customHeight="1" x14ac:dyDescent="0.25">
      <c r="A18" s="2"/>
      <c r="B18" s="25">
        <v>2013</v>
      </c>
      <c r="C18" s="25" t="s">
        <v>71</v>
      </c>
      <c r="D18" s="26" t="s">
        <v>80</v>
      </c>
      <c r="E18" s="25">
        <v>26</v>
      </c>
      <c r="F18" s="25">
        <v>0</v>
      </c>
      <c r="G18" s="27">
        <v>8</v>
      </c>
      <c r="H18" s="25">
        <v>16</v>
      </c>
      <c r="I18" s="25">
        <v>96</v>
      </c>
      <c r="J18" s="25">
        <v>10</v>
      </c>
      <c r="K18" s="25">
        <v>26</v>
      </c>
      <c r="L18" s="25">
        <v>52</v>
      </c>
      <c r="M18" s="29">
        <v>8</v>
      </c>
      <c r="N18" s="28">
        <v>0.62739999999999996</v>
      </c>
      <c r="O18" s="93">
        <f>PRODUCT(I18/N18)</f>
        <v>153.01243226012116</v>
      </c>
      <c r="P18" s="18"/>
      <c r="Q18" s="18"/>
      <c r="R18" s="18"/>
      <c r="S18" s="18"/>
      <c r="T18" s="24"/>
      <c r="U18" s="25"/>
      <c r="V18" s="27"/>
      <c r="W18" s="27"/>
      <c r="X18" s="25"/>
      <c r="Y18" s="25"/>
      <c r="Z18" s="28"/>
      <c r="AA18" s="24"/>
      <c r="AB18" s="18"/>
      <c r="AC18" s="18"/>
      <c r="AD18" s="18"/>
      <c r="AE18" s="18"/>
      <c r="AF18" s="24"/>
      <c r="AG18" s="84"/>
      <c r="AH18" s="84"/>
      <c r="AI18" s="84"/>
      <c r="AJ18" s="84"/>
      <c r="AK18" s="24"/>
      <c r="AL18" s="25"/>
      <c r="AM18" s="84"/>
      <c r="AN18" s="99"/>
      <c r="AO18" s="27"/>
      <c r="AP18" s="29"/>
      <c r="AQ18" s="25"/>
      <c r="AR18" s="39"/>
    </row>
    <row r="19" spans="1:44" s="4" customFormat="1" ht="15" customHeight="1" x14ac:dyDescent="0.25">
      <c r="A19" s="2"/>
      <c r="B19" s="25">
        <v>2014</v>
      </c>
      <c r="C19" s="25" t="s">
        <v>71</v>
      </c>
      <c r="D19" s="26" t="s">
        <v>80</v>
      </c>
      <c r="E19" s="25">
        <v>30</v>
      </c>
      <c r="F19" s="25">
        <v>0</v>
      </c>
      <c r="G19" s="141">
        <v>3</v>
      </c>
      <c r="H19" s="25">
        <v>26</v>
      </c>
      <c r="I19" s="25">
        <v>157</v>
      </c>
      <c r="J19" s="25">
        <v>13</v>
      </c>
      <c r="K19" s="25">
        <v>62</v>
      </c>
      <c r="L19" s="25">
        <v>79</v>
      </c>
      <c r="M19" s="29">
        <v>3</v>
      </c>
      <c r="N19" s="28">
        <v>0.70099999999999996</v>
      </c>
      <c r="O19" s="93">
        <f>PRODUCT(I19/N19)</f>
        <v>223.9657631954351</v>
      </c>
      <c r="P19" s="18"/>
      <c r="Q19" s="18"/>
      <c r="R19" s="18"/>
      <c r="S19" s="18" t="s">
        <v>142</v>
      </c>
      <c r="T19" s="24"/>
      <c r="U19" s="25"/>
      <c r="V19" s="27"/>
      <c r="W19" s="27"/>
      <c r="X19" s="25"/>
      <c r="Y19" s="25"/>
      <c r="Z19" s="28"/>
      <c r="AA19" s="24"/>
      <c r="AB19" s="18"/>
      <c r="AC19" s="18"/>
      <c r="AD19" s="18"/>
      <c r="AE19" s="18"/>
      <c r="AF19" s="24"/>
      <c r="AG19" s="84"/>
      <c r="AH19" s="84"/>
      <c r="AI19" s="84"/>
      <c r="AJ19" s="84"/>
      <c r="AK19" s="24"/>
      <c r="AL19" s="25"/>
      <c r="AM19" s="84"/>
      <c r="AN19" s="99"/>
      <c r="AO19" s="27"/>
      <c r="AP19" s="29"/>
      <c r="AQ19" s="25"/>
      <c r="AR19" s="39"/>
    </row>
    <row r="20" spans="1:44" s="4" customFormat="1" ht="15" customHeight="1" x14ac:dyDescent="0.25">
      <c r="A20" s="2"/>
      <c r="B20" s="25">
        <v>2015</v>
      </c>
      <c r="C20" s="25" t="s">
        <v>56</v>
      </c>
      <c r="D20" s="26" t="s">
        <v>80</v>
      </c>
      <c r="E20" s="25">
        <v>30</v>
      </c>
      <c r="F20" s="25">
        <v>0</v>
      </c>
      <c r="G20" s="25">
        <v>7</v>
      </c>
      <c r="H20" s="25">
        <v>19</v>
      </c>
      <c r="I20" s="25">
        <v>136</v>
      </c>
      <c r="J20" s="25">
        <v>14</v>
      </c>
      <c r="K20" s="25">
        <v>60</v>
      </c>
      <c r="L20" s="25">
        <v>55</v>
      </c>
      <c r="M20" s="29">
        <v>7</v>
      </c>
      <c r="N20" s="32">
        <v>0.69379999999999997</v>
      </c>
      <c r="O20" s="93">
        <f>PRODUCT(I20/N20)</f>
        <v>196.02190833093113</v>
      </c>
      <c r="P20" s="18"/>
      <c r="Q20" s="18"/>
      <c r="R20" s="18"/>
      <c r="S20" s="18" t="s">
        <v>148</v>
      </c>
      <c r="T20" s="24"/>
      <c r="U20" s="25">
        <v>5</v>
      </c>
      <c r="V20" s="27">
        <v>0</v>
      </c>
      <c r="W20" s="27">
        <v>1</v>
      </c>
      <c r="X20" s="25">
        <v>0</v>
      </c>
      <c r="Y20" s="25">
        <v>31</v>
      </c>
      <c r="Z20" s="28">
        <v>0.81599999999999995</v>
      </c>
      <c r="AA20" s="24"/>
      <c r="AB20" s="18"/>
      <c r="AC20" s="18"/>
      <c r="AD20" s="18"/>
      <c r="AE20" s="18"/>
      <c r="AF20" s="24"/>
      <c r="AG20" s="84" t="s">
        <v>83</v>
      </c>
      <c r="AH20" s="84"/>
      <c r="AI20" s="84"/>
      <c r="AJ20" s="84"/>
      <c r="AK20" s="24"/>
      <c r="AL20" s="25"/>
      <c r="AM20" s="84"/>
      <c r="AN20" s="99"/>
      <c r="AO20" s="27"/>
      <c r="AP20" s="29"/>
      <c r="AQ20" s="25"/>
      <c r="AR20" s="39"/>
    </row>
    <row r="21" spans="1:44" s="4" customFormat="1" ht="15" customHeight="1" x14ac:dyDescent="0.25">
      <c r="A21" s="2"/>
      <c r="B21" s="25">
        <v>2016</v>
      </c>
      <c r="C21" s="25" t="s">
        <v>67</v>
      </c>
      <c r="D21" s="26" t="s">
        <v>80</v>
      </c>
      <c r="E21" s="25">
        <v>28</v>
      </c>
      <c r="F21" s="25">
        <v>2</v>
      </c>
      <c r="G21" s="27">
        <v>17</v>
      </c>
      <c r="H21" s="25">
        <v>23</v>
      </c>
      <c r="I21" s="25">
        <v>162</v>
      </c>
      <c r="J21" s="25">
        <v>6</v>
      </c>
      <c r="K21" s="25">
        <v>31</v>
      </c>
      <c r="L21" s="25">
        <v>106</v>
      </c>
      <c r="M21" s="29">
        <v>19</v>
      </c>
      <c r="N21" s="28">
        <v>0.75700000000000001</v>
      </c>
      <c r="O21" s="93">
        <v>214</v>
      </c>
      <c r="P21" s="18"/>
      <c r="Q21" s="18"/>
      <c r="R21" s="18"/>
      <c r="S21" s="18" t="s">
        <v>147</v>
      </c>
      <c r="T21" s="24"/>
      <c r="U21" s="25">
        <v>9</v>
      </c>
      <c r="V21" s="27">
        <v>0</v>
      </c>
      <c r="W21" s="27">
        <v>5</v>
      </c>
      <c r="X21" s="25">
        <v>8</v>
      </c>
      <c r="Y21" s="25">
        <v>61</v>
      </c>
      <c r="Z21" s="28">
        <v>0.74399999999999999</v>
      </c>
      <c r="AA21" s="24"/>
      <c r="AB21" s="18"/>
      <c r="AC21" s="18"/>
      <c r="AD21" s="18"/>
      <c r="AE21" s="18" t="s">
        <v>70</v>
      </c>
      <c r="AF21" s="24"/>
      <c r="AG21" s="84" t="s">
        <v>91</v>
      </c>
      <c r="AH21" s="84" t="s">
        <v>92</v>
      </c>
      <c r="AI21" s="84" t="s">
        <v>138</v>
      </c>
      <c r="AJ21" s="84"/>
      <c r="AK21" s="24"/>
      <c r="AL21" s="25">
        <v>1</v>
      </c>
      <c r="AM21" s="84"/>
      <c r="AN21" s="99"/>
      <c r="AO21" s="27"/>
      <c r="AP21" s="29"/>
      <c r="AQ21" s="25"/>
      <c r="AR21" s="39"/>
    </row>
    <row r="22" spans="1:44" s="4" customFormat="1" ht="15" customHeight="1" x14ac:dyDescent="0.25">
      <c r="A22" s="2"/>
      <c r="B22" s="25">
        <v>2017</v>
      </c>
      <c r="C22" s="25" t="s">
        <v>67</v>
      </c>
      <c r="D22" s="26" t="s">
        <v>80</v>
      </c>
      <c r="E22" s="25">
        <v>32</v>
      </c>
      <c r="F22" s="25">
        <v>3</v>
      </c>
      <c r="G22" s="27">
        <v>25</v>
      </c>
      <c r="H22" s="25">
        <v>37</v>
      </c>
      <c r="I22" s="25">
        <v>191</v>
      </c>
      <c r="J22" s="25">
        <v>8</v>
      </c>
      <c r="K22" s="25">
        <v>38</v>
      </c>
      <c r="L22" s="25">
        <v>117</v>
      </c>
      <c r="M22" s="29">
        <v>28</v>
      </c>
      <c r="N22" s="32">
        <v>0.76100000000000001</v>
      </c>
      <c r="O22" s="93">
        <v>251</v>
      </c>
      <c r="P22" s="18" t="s">
        <v>144</v>
      </c>
      <c r="Q22" s="18" t="s">
        <v>145</v>
      </c>
      <c r="R22" s="18" t="s">
        <v>146</v>
      </c>
      <c r="S22" s="18" t="s">
        <v>56</v>
      </c>
      <c r="T22" s="24"/>
      <c r="U22" s="25">
        <v>10</v>
      </c>
      <c r="V22" s="27">
        <v>0</v>
      </c>
      <c r="W22" s="27">
        <v>2</v>
      </c>
      <c r="X22" s="25">
        <v>12</v>
      </c>
      <c r="Y22" s="25">
        <v>58</v>
      </c>
      <c r="Z22" s="28">
        <v>0.70699999999999996</v>
      </c>
      <c r="AA22" s="24"/>
      <c r="AB22" s="18"/>
      <c r="AC22" s="18" t="s">
        <v>86</v>
      </c>
      <c r="AD22" s="18"/>
      <c r="AE22" s="18" t="s">
        <v>141</v>
      </c>
      <c r="AF22" s="24"/>
      <c r="AG22" s="84" t="s">
        <v>139</v>
      </c>
      <c r="AH22" s="84" t="s">
        <v>119</v>
      </c>
      <c r="AI22" s="84" t="s">
        <v>140</v>
      </c>
      <c r="AJ22" s="84"/>
      <c r="AK22" s="24"/>
      <c r="AL22" s="25">
        <v>1</v>
      </c>
      <c r="AM22" s="84"/>
      <c r="AN22" s="99"/>
      <c r="AO22" s="27"/>
      <c r="AP22" s="29"/>
      <c r="AQ22" s="25"/>
      <c r="AR22" s="39"/>
    </row>
    <row r="23" spans="1:44" s="4" customFormat="1" ht="15" customHeight="1" x14ac:dyDescent="0.25">
      <c r="A23" s="2"/>
      <c r="B23" s="25">
        <v>2018</v>
      </c>
      <c r="C23" s="25" t="s">
        <v>60</v>
      </c>
      <c r="D23" s="26" t="s">
        <v>80</v>
      </c>
      <c r="E23" s="25">
        <v>32</v>
      </c>
      <c r="F23" s="25">
        <v>1</v>
      </c>
      <c r="G23" s="27">
        <v>40</v>
      </c>
      <c r="H23" s="25">
        <v>32</v>
      </c>
      <c r="I23" s="25">
        <v>155</v>
      </c>
      <c r="J23" s="25">
        <v>15</v>
      </c>
      <c r="K23" s="25">
        <v>40</v>
      </c>
      <c r="L23" s="25">
        <v>59</v>
      </c>
      <c r="M23" s="29">
        <v>41</v>
      </c>
      <c r="N23" s="28">
        <v>0.69189999999999996</v>
      </c>
      <c r="O23" s="93">
        <v>224.02081225610638</v>
      </c>
      <c r="P23" s="18" t="s">
        <v>153</v>
      </c>
      <c r="Q23" s="18"/>
      <c r="R23" s="18" t="s">
        <v>98</v>
      </c>
      <c r="S23" s="18" t="s">
        <v>144</v>
      </c>
      <c r="T23" s="24"/>
      <c r="U23" s="25">
        <v>12</v>
      </c>
      <c r="V23" s="27">
        <v>1</v>
      </c>
      <c r="W23" s="27">
        <v>7</v>
      </c>
      <c r="X23" s="25">
        <v>3</v>
      </c>
      <c r="Y23" s="25">
        <v>51</v>
      </c>
      <c r="Z23" s="28">
        <v>0.62190000000000001</v>
      </c>
      <c r="AA23" s="24"/>
      <c r="AB23" s="18"/>
      <c r="AC23" s="18"/>
      <c r="AD23" s="18"/>
      <c r="AE23" s="18" t="s">
        <v>71</v>
      </c>
      <c r="AF23" s="24"/>
      <c r="AG23" s="84" t="s">
        <v>159</v>
      </c>
      <c r="AH23" s="84" t="s">
        <v>160</v>
      </c>
      <c r="AI23" s="84"/>
      <c r="AJ23" s="84" t="s">
        <v>161</v>
      </c>
      <c r="AK23" s="24"/>
      <c r="AL23" s="25"/>
      <c r="AM23" s="84"/>
      <c r="AN23" s="99"/>
      <c r="AO23" s="27"/>
      <c r="AP23" s="29">
        <v>1</v>
      </c>
      <c r="AQ23" s="25"/>
      <c r="AR23" s="39"/>
    </row>
    <row r="24" spans="1:44" s="4" customFormat="1" ht="15" customHeight="1" x14ac:dyDescent="0.25">
      <c r="A24" s="2"/>
      <c r="B24" s="25">
        <v>2019</v>
      </c>
      <c r="C24" s="25" t="s">
        <v>62</v>
      </c>
      <c r="D24" s="26" t="s">
        <v>80</v>
      </c>
      <c r="E24" s="25">
        <v>30</v>
      </c>
      <c r="F24" s="25">
        <v>4</v>
      </c>
      <c r="G24" s="27">
        <v>56</v>
      </c>
      <c r="H24" s="25">
        <v>22</v>
      </c>
      <c r="I24" s="25">
        <v>163</v>
      </c>
      <c r="J24" s="25">
        <v>10</v>
      </c>
      <c r="K24" s="25">
        <v>24</v>
      </c>
      <c r="L24" s="25">
        <v>69</v>
      </c>
      <c r="M24" s="29">
        <v>60</v>
      </c>
      <c r="N24" s="178">
        <v>0.72119999999999995</v>
      </c>
      <c r="O24" s="93">
        <v>226</v>
      </c>
      <c r="P24" s="18" t="s">
        <v>164</v>
      </c>
      <c r="Q24" s="18"/>
      <c r="R24" s="18" t="s">
        <v>86</v>
      </c>
      <c r="S24" s="18" t="s">
        <v>98</v>
      </c>
      <c r="T24" s="24"/>
      <c r="U24" s="25">
        <v>10</v>
      </c>
      <c r="V24" s="27">
        <v>0</v>
      </c>
      <c r="W24" s="27">
        <v>10</v>
      </c>
      <c r="X24" s="25">
        <v>3</v>
      </c>
      <c r="Y24" s="25">
        <v>30</v>
      </c>
      <c r="Z24" s="28">
        <v>0.44109999999999999</v>
      </c>
      <c r="AA24" s="24"/>
      <c r="AB24" s="18"/>
      <c r="AC24" s="18"/>
      <c r="AD24" s="18"/>
      <c r="AE24" s="18"/>
      <c r="AF24" s="24"/>
      <c r="AG24" s="84" t="s">
        <v>165</v>
      </c>
      <c r="AH24" s="84" t="s">
        <v>166</v>
      </c>
      <c r="AI24" s="84" t="s">
        <v>167</v>
      </c>
      <c r="AJ24" s="84"/>
      <c r="AK24" s="24"/>
      <c r="AL24" s="25"/>
      <c r="AM24" s="84"/>
      <c r="AN24" s="99"/>
      <c r="AO24" s="27"/>
      <c r="AP24" s="29"/>
      <c r="AQ24" s="25">
        <v>1</v>
      </c>
      <c r="AR24" s="39"/>
    </row>
    <row r="25" spans="1:44" s="4" customFormat="1" ht="15" customHeight="1" x14ac:dyDescent="0.25">
      <c r="A25" s="2"/>
      <c r="B25" s="25">
        <v>2020</v>
      </c>
      <c r="C25" s="25" t="s">
        <v>60</v>
      </c>
      <c r="D25" s="26" t="s">
        <v>80</v>
      </c>
      <c r="E25" s="25">
        <v>24</v>
      </c>
      <c r="F25" s="25">
        <v>0</v>
      </c>
      <c r="G25" s="25">
        <v>14</v>
      </c>
      <c r="H25" s="25">
        <v>22</v>
      </c>
      <c r="I25" s="25">
        <v>129</v>
      </c>
      <c r="J25" s="25">
        <v>19</v>
      </c>
      <c r="K25" s="25">
        <v>41</v>
      </c>
      <c r="L25" s="25">
        <v>55</v>
      </c>
      <c r="M25" s="25">
        <v>14</v>
      </c>
      <c r="N25" s="28">
        <v>0.67179999999999995</v>
      </c>
      <c r="O25" s="30">
        <v>192</v>
      </c>
      <c r="P25" s="73"/>
      <c r="Q25" s="18"/>
      <c r="R25" s="18"/>
      <c r="S25" s="18" t="s">
        <v>353</v>
      </c>
      <c r="T25" s="24"/>
      <c r="U25" s="25">
        <v>8</v>
      </c>
      <c r="V25" s="27">
        <v>1</v>
      </c>
      <c r="W25" s="25">
        <v>2</v>
      </c>
      <c r="X25" s="25">
        <v>5</v>
      </c>
      <c r="Y25" s="25">
        <v>57</v>
      </c>
      <c r="Z25" s="28">
        <v>0.83819999999999995</v>
      </c>
      <c r="AA25" s="24"/>
      <c r="AB25" s="18"/>
      <c r="AC25" s="18"/>
      <c r="AD25" s="18"/>
      <c r="AE25" s="25" t="s">
        <v>60</v>
      </c>
      <c r="AF25" s="24"/>
      <c r="AG25" s="84" t="s">
        <v>358</v>
      </c>
      <c r="AH25" s="84" t="s">
        <v>359</v>
      </c>
      <c r="AI25" s="84"/>
      <c r="AJ25" s="84" t="s">
        <v>365</v>
      </c>
      <c r="AK25" s="24"/>
      <c r="AL25" s="25"/>
      <c r="AM25" s="84"/>
      <c r="AN25" s="99"/>
      <c r="AO25" s="27"/>
      <c r="AP25" s="29">
        <v>1</v>
      </c>
      <c r="AQ25" s="25"/>
      <c r="AR25" s="39"/>
    </row>
    <row r="26" spans="1:44" s="4" customFormat="1" ht="15" customHeight="1" x14ac:dyDescent="0.25">
      <c r="A26" s="1"/>
      <c r="B26" s="16" t="s">
        <v>7</v>
      </c>
      <c r="C26" s="17"/>
      <c r="D26" s="15"/>
      <c r="E26" s="18">
        <f t="shared" ref="E26:M26" si="1">SUM(E4:E25)</f>
        <v>357</v>
      </c>
      <c r="F26" s="18">
        <f t="shared" si="1"/>
        <v>14</v>
      </c>
      <c r="G26" s="18">
        <f t="shared" si="1"/>
        <v>190</v>
      </c>
      <c r="H26" s="18">
        <f t="shared" si="1"/>
        <v>239</v>
      </c>
      <c r="I26" s="18">
        <f t="shared" si="1"/>
        <v>1499</v>
      </c>
      <c r="J26" s="18">
        <f t="shared" si="1"/>
        <v>160</v>
      </c>
      <c r="K26" s="18">
        <f t="shared" si="1"/>
        <v>425</v>
      </c>
      <c r="L26" s="18">
        <f t="shared" si="1"/>
        <v>710</v>
      </c>
      <c r="M26" s="17">
        <f t="shared" si="1"/>
        <v>204</v>
      </c>
      <c r="N26" s="33">
        <f>PRODUCT(I26/O26)</f>
        <v>0.6557061073663607</v>
      </c>
      <c r="O26" s="87">
        <f>SUM(O3:O25)</f>
        <v>2286.0851579082032</v>
      </c>
      <c r="P26" s="73" t="s">
        <v>48</v>
      </c>
      <c r="Q26" s="73" t="s">
        <v>48</v>
      </c>
      <c r="R26" s="73" t="s">
        <v>48</v>
      </c>
      <c r="S26" s="73" t="s">
        <v>48</v>
      </c>
      <c r="T26" s="30"/>
      <c r="U26" s="18">
        <f>SUM(U4:U25)-U17</f>
        <v>103</v>
      </c>
      <c r="V26" s="18">
        <f>SUM(V4:V25)-V17</f>
        <v>2</v>
      </c>
      <c r="W26" s="18">
        <f>SUM(W4:W25)-W17</f>
        <v>31</v>
      </c>
      <c r="X26" s="18">
        <f>SUM(X4:X25)-X17</f>
        <v>42</v>
      </c>
      <c r="Y26" s="18">
        <f>SUM(Y4:Y25)-Y17</f>
        <v>376</v>
      </c>
      <c r="Z26" s="33">
        <f>PRODUCT(N32)</f>
        <v>0.6143790849673203</v>
      </c>
      <c r="AA26" s="87"/>
      <c r="AB26" s="73" t="s">
        <v>48</v>
      </c>
      <c r="AC26" s="73" t="s">
        <v>48</v>
      </c>
      <c r="AD26" s="73" t="s">
        <v>48</v>
      </c>
      <c r="AE26" s="73" t="s">
        <v>367</v>
      </c>
      <c r="AF26" s="24"/>
      <c r="AG26" s="73" t="s">
        <v>360</v>
      </c>
      <c r="AH26" s="73" t="s">
        <v>361</v>
      </c>
      <c r="AI26" s="73" t="s">
        <v>168</v>
      </c>
      <c r="AJ26" s="73" t="s">
        <v>366</v>
      </c>
      <c r="AK26" s="24"/>
      <c r="AL26" s="18">
        <f t="shared" ref="AL26:AQ26" si="2">SUM(AL4:AL25)</f>
        <v>2</v>
      </c>
      <c r="AM26" s="18">
        <f t="shared" si="2"/>
        <v>0</v>
      </c>
      <c r="AN26" s="18">
        <f t="shared" si="2"/>
        <v>0</v>
      </c>
      <c r="AO26" s="18">
        <f t="shared" si="2"/>
        <v>0</v>
      </c>
      <c r="AP26" s="18">
        <f t="shared" si="2"/>
        <v>4</v>
      </c>
      <c r="AQ26" s="18">
        <f t="shared" si="2"/>
        <v>1</v>
      </c>
      <c r="AR26" s="39"/>
    </row>
    <row r="27" spans="1:44" s="4" customFormat="1" ht="15" customHeight="1" x14ac:dyDescent="0.25">
      <c r="A27" s="1"/>
      <c r="B27" s="16" t="s">
        <v>355</v>
      </c>
      <c r="C27" s="17"/>
      <c r="D27" s="15"/>
      <c r="E27" s="14" t="s">
        <v>354</v>
      </c>
      <c r="F27" s="14"/>
      <c r="G27" s="14"/>
      <c r="H27" s="14"/>
      <c r="I27" s="14" t="s">
        <v>356</v>
      </c>
      <c r="J27" s="14"/>
      <c r="K27" s="14"/>
      <c r="L27" s="14"/>
      <c r="M27" s="14"/>
      <c r="N27" s="77"/>
      <c r="O27" s="24"/>
      <c r="P27" s="22"/>
      <c r="Q27" s="20"/>
      <c r="R27" s="78"/>
      <c r="S27" s="79"/>
      <c r="T27" s="24"/>
      <c r="U27" s="17" t="s">
        <v>373</v>
      </c>
      <c r="V27" s="14"/>
      <c r="W27" s="14" t="s">
        <v>375</v>
      </c>
      <c r="X27" s="14" t="s">
        <v>354</v>
      </c>
      <c r="Y27" s="14" t="s">
        <v>377</v>
      </c>
      <c r="Z27" s="15"/>
      <c r="AA27" s="24"/>
      <c r="AB27" s="80"/>
      <c r="AC27" s="81"/>
      <c r="AD27" s="78"/>
      <c r="AE27" s="79"/>
      <c r="AF27" s="24"/>
      <c r="AG27" s="82">
        <v>0.9</v>
      </c>
      <c r="AH27" s="83">
        <v>0.44400000000000001</v>
      </c>
      <c r="AI27" s="83">
        <v>0.2</v>
      </c>
      <c r="AJ27" s="143">
        <v>0</v>
      </c>
      <c r="AK27" s="24"/>
      <c r="AL27" s="17"/>
      <c r="AM27" s="14"/>
      <c r="AN27" s="14"/>
      <c r="AO27" s="14"/>
      <c r="AP27" s="14"/>
      <c r="AQ27" s="15"/>
      <c r="AR27" s="39"/>
    </row>
    <row r="28" spans="1:44" ht="15" customHeight="1" x14ac:dyDescent="0.25">
      <c r="A28" s="2"/>
      <c r="B28" s="26" t="s">
        <v>2</v>
      </c>
      <c r="C28" s="29"/>
      <c r="D28" s="34">
        <f>SUM(F26:H26)+((I26-F26-G26)/3)+(E26/3)+(AL26*25)+(AM26*25)+(AN26*10)+(AO26*25)+(AP26*20)+(AQ26*15)</f>
        <v>1138.6666666666667</v>
      </c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5"/>
      <c r="P28" s="24"/>
      <c r="Q28" s="24"/>
      <c r="R28" s="24"/>
      <c r="S28" s="24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24"/>
      <c r="AG28" s="35"/>
      <c r="AH28" s="35"/>
      <c r="AI28" s="35"/>
      <c r="AJ28" s="35"/>
      <c r="AK28" s="24"/>
      <c r="AL28" s="35"/>
      <c r="AM28" s="35"/>
      <c r="AN28" s="35"/>
      <c r="AO28" s="35"/>
      <c r="AP28" s="35"/>
      <c r="AQ28" s="35"/>
      <c r="AR28" s="39"/>
    </row>
    <row r="29" spans="1:44" s="4" customFormat="1" ht="15" customHeight="1" x14ac:dyDescent="0.25">
      <c r="A29" s="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0"/>
      <c r="P29" s="30"/>
      <c r="Q29" s="30"/>
      <c r="R29" s="30"/>
      <c r="S29" s="30"/>
      <c r="T29" s="30"/>
      <c r="U29" s="35"/>
      <c r="V29" s="38"/>
      <c r="W29" s="35"/>
      <c r="X29" s="35"/>
      <c r="Y29" s="35"/>
      <c r="Z29" s="35"/>
      <c r="AA29" s="35"/>
      <c r="AB29" s="35"/>
      <c r="AC29" s="35"/>
      <c r="AD29" s="35"/>
      <c r="AE29" s="35"/>
      <c r="AF29" s="24"/>
      <c r="AG29" s="35"/>
      <c r="AH29" s="35"/>
      <c r="AI29" s="35"/>
      <c r="AJ29" s="35"/>
      <c r="AK29" s="24"/>
      <c r="AL29" s="35"/>
      <c r="AM29" s="35"/>
      <c r="AN29" s="35"/>
      <c r="AO29" s="35"/>
      <c r="AP29" s="35"/>
      <c r="AQ29" s="35"/>
      <c r="AR29" s="39"/>
    </row>
    <row r="30" spans="1:44" ht="15" customHeight="1" x14ac:dyDescent="0.25">
      <c r="A30" s="2"/>
      <c r="B30" s="22" t="s">
        <v>24</v>
      </c>
      <c r="C30" s="40"/>
      <c r="D30" s="40"/>
      <c r="E30" s="18" t="s">
        <v>3</v>
      </c>
      <c r="F30" s="18" t="s">
        <v>8</v>
      </c>
      <c r="G30" s="15" t="s">
        <v>5</v>
      </c>
      <c r="H30" s="18" t="s">
        <v>6</v>
      </c>
      <c r="I30" s="18" t="s">
        <v>16</v>
      </c>
      <c r="J30" s="35"/>
      <c r="K30" s="18" t="s">
        <v>26</v>
      </c>
      <c r="L30" s="18" t="s">
        <v>27</v>
      </c>
      <c r="M30" s="18" t="s">
        <v>28</v>
      </c>
      <c r="N30" s="18" t="s">
        <v>21</v>
      </c>
      <c r="O30" s="24"/>
      <c r="P30" s="41" t="s">
        <v>29</v>
      </c>
      <c r="Q30" s="12"/>
      <c r="R30" s="12"/>
      <c r="S30" s="12"/>
      <c r="T30" s="42"/>
      <c r="U30" s="42"/>
      <c r="V30" s="42"/>
      <c r="W30" s="42"/>
      <c r="X30" s="42"/>
      <c r="Y30" s="12"/>
      <c r="Z30" s="12"/>
      <c r="AA30" s="12"/>
      <c r="AB30" s="42"/>
      <c r="AC30" s="42"/>
      <c r="AD30" s="12"/>
      <c r="AE30" s="43"/>
      <c r="AF30" s="24"/>
      <c r="AG30" s="41" t="s">
        <v>57</v>
      </c>
      <c r="AH30" s="12"/>
      <c r="AI30" s="42"/>
      <c r="AJ30" s="43"/>
      <c r="AK30" s="24"/>
      <c r="AL30" s="10" t="s">
        <v>58</v>
      </c>
      <c r="AM30" s="12"/>
      <c r="AN30" s="12"/>
      <c r="AO30" s="12"/>
      <c r="AP30" s="12"/>
      <c r="AQ30" s="43"/>
      <c r="AR30" s="39"/>
    </row>
    <row r="31" spans="1:44" ht="15" customHeight="1" x14ac:dyDescent="0.25">
      <c r="A31" s="2"/>
      <c r="B31" s="41" t="s">
        <v>12</v>
      </c>
      <c r="C31" s="12"/>
      <c r="D31" s="43"/>
      <c r="E31" s="25">
        <f>PRODUCT(E26)</f>
        <v>357</v>
      </c>
      <c r="F31" s="25">
        <f>PRODUCT(F26)</f>
        <v>14</v>
      </c>
      <c r="G31" s="25">
        <f>PRODUCT(G26)</f>
        <v>190</v>
      </c>
      <c r="H31" s="25">
        <f>PRODUCT(H26)</f>
        <v>239</v>
      </c>
      <c r="I31" s="25">
        <f>PRODUCT(I26)</f>
        <v>1499</v>
      </c>
      <c r="J31" s="35"/>
      <c r="K31" s="44">
        <f>PRODUCT((F31+G31)/E31)</f>
        <v>0.5714285714285714</v>
      </c>
      <c r="L31" s="44">
        <f>PRODUCT(H31/E31)</f>
        <v>0.66946778711484589</v>
      </c>
      <c r="M31" s="44">
        <f>PRODUCT(I31/E31)</f>
        <v>4.1988795518207285</v>
      </c>
      <c r="N31" s="32">
        <f>PRODUCT(N26)</f>
        <v>0.6557061073663607</v>
      </c>
      <c r="O31" s="24">
        <f>PRODUCT(O26)</f>
        <v>2286.0851579082032</v>
      </c>
      <c r="P31" s="165" t="s">
        <v>9</v>
      </c>
      <c r="Q31" s="213"/>
      <c r="R31" s="166" t="s">
        <v>102</v>
      </c>
      <c r="S31" s="166"/>
      <c r="T31" s="166"/>
      <c r="U31" s="166"/>
      <c r="V31" s="166"/>
      <c r="W31" s="166"/>
      <c r="X31" s="166"/>
      <c r="Y31" s="214"/>
      <c r="Z31" s="214" t="s">
        <v>59</v>
      </c>
      <c r="AA31" s="215"/>
      <c r="AB31" s="166"/>
      <c r="AC31" s="166"/>
      <c r="AD31" s="214" t="s">
        <v>106</v>
      </c>
      <c r="AE31" s="167"/>
      <c r="AF31" s="24"/>
      <c r="AG31" s="216"/>
      <c r="AH31" s="187"/>
      <c r="AI31" s="166"/>
      <c r="AJ31" s="167"/>
      <c r="AK31" s="24"/>
      <c r="AL31" s="165" t="s">
        <v>163</v>
      </c>
      <c r="AM31" s="214">
        <v>2019</v>
      </c>
      <c r="AN31" s="166"/>
      <c r="AO31" s="166"/>
      <c r="AP31" s="166"/>
      <c r="AQ31" s="167"/>
      <c r="AR31" s="39"/>
    </row>
    <row r="32" spans="1:44" ht="15" customHeight="1" x14ac:dyDescent="0.25">
      <c r="A32" s="2"/>
      <c r="B32" s="45" t="s">
        <v>14</v>
      </c>
      <c r="C32" s="46"/>
      <c r="D32" s="47"/>
      <c r="E32" s="25">
        <f>SUM(U26)</f>
        <v>103</v>
      </c>
      <c r="F32" s="25">
        <f>SUM(V26)</f>
        <v>2</v>
      </c>
      <c r="G32" s="25">
        <f>SUM(W26)</f>
        <v>31</v>
      </c>
      <c r="H32" s="25">
        <f>SUM(X26)</f>
        <v>42</v>
      </c>
      <c r="I32" s="25">
        <f>SUM(Y26)</f>
        <v>376</v>
      </c>
      <c r="J32" s="35"/>
      <c r="K32" s="44">
        <f>PRODUCT((F32+G32)/E32)</f>
        <v>0.32038834951456313</v>
      </c>
      <c r="L32" s="44">
        <f>PRODUCT(H32/E32)</f>
        <v>0.40776699029126212</v>
      </c>
      <c r="M32" s="44">
        <f>PRODUCT(I32/E32)</f>
        <v>3.650485436893204</v>
      </c>
      <c r="N32" s="32">
        <f>PRODUCT(I32/O32)</f>
        <v>0.6143790849673203</v>
      </c>
      <c r="O32" s="24">
        <v>612</v>
      </c>
      <c r="P32" s="216" t="s">
        <v>50</v>
      </c>
      <c r="Q32" s="217"/>
      <c r="R32" s="183" t="s">
        <v>103</v>
      </c>
      <c r="S32" s="183"/>
      <c r="T32" s="183"/>
      <c r="U32" s="183"/>
      <c r="V32" s="183"/>
      <c r="W32" s="183"/>
      <c r="X32" s="183"/>
      <c r="Y32" s="204"/>
      <c r="Z32" s="204" t="s">
        <v>82</v>
      </c>
      <c r="AA32" s="87"/>
      <c r="AB32" s="183"/>
      <c r="AC32" s="183"/>
      <c r="AD32" s="204" t="s">
        <v>107</v>
      </c>
      <c r="AE32" s="189"/>
      <c r="AF32" s="24"/>
      <c r="AG32" s="216"/>
      <c r="AH32" s="190"/>
      <c r="AI32" s="183"/>
      <c r="AJ32" s="189"/>
      <c r="AK32" s="24"/>
      <c r="AL32" s="216"/>
      <c r="AM32" s="204"/>
      <c r="AN32" s="183"/>
      <c r="AO32" s="183"/>
      <c r="AP32" s="183"/>
      <c r="AQ32" s="189"/>
      <c r="AR32" s="39"/>
    </row>
    <row r="33" spans="1:45" ht="15" customHeight="1" x14ac:dyDescent="0.25">
      <c r="A33" s="2"/>
      <c r="B33" s="48" t="s">
        <v>15</v>
      </c>
      <c r="C33" s="49"/>
      <c r="D33" s="50"/>
      <c r="E33" s="31">
        <v>4</v>
      </c>
      <c r="F33" s="31">
        <v>0</v>
      </c>
      <c r="G33" s="31">
        <v>6</v>
      </c>
      <c r="H33" s="31">
        <v>2</v>
      </c>
      <c r="I33" s="31">
        <v>16</v>
      </c>
      <c r="J33" s="35"/>
      <c r="K33" s="51">
        <v>1.5</v>
      </c>
      <c r="L33" s="51">
        <v>0.5</v>
      </c>
      <c r="M33" s="51">
        <v>4</v>
      </c>
      <c r="N33" s="52">
        <v>0.55200000000000005</v>
      </c>
      <c r="O33" s="24">
        <f>PRODUCT(I33/N33)</f>
        <v>28.985507246376809</v>
      </c>
      <c r="P33" s="216" t="s">
        <v>51</v>
      </c>
      <c r="Q33" s="217"/>
      <c r="R33" s="183" t="s">
        <v>104</v>
      </c>
      <c r="S33" s="183"/>
      <c r="T33" s="183"/>
      <c r="U33" s="183"/>
      <c r="V33" s="183"/>
      <c r="W33" s="183"/>
      <c r="X33" s="183"/>
      <c r="Y33" s="204"/>
      <c r="Z33" s="204" t="s">
        <v>105</v>
      </c>
      <c r="AA33" s="87"/>
      <c r="AB33" s="183"/>
      <c r="AC33" s="183"/>
      <c r="AD33" s="204" t="s">
        <v>108</v>
      </c>
      <c r="AE33" s="189"/>
      <c r="AF33" s="24"/>
      <c r="AG33" s="186"/>
      <c r="AH33" s="190"/>
      <c r="AI33" s="183"/>
      <c r="AJ33" s="189"/>
      <c r="AK33" s="24"/>
      <c r="AL33" s="216"/>
      <c r="AM33" s="204"/>
      <c r="AN33" s="183"/>
      <c r="AO33" s="183"/>
      <c r="AP33" s="183"/>
      <c r="AQ33" s="189"/>
      <c r="AR33" s="39"/>
    </row>
    <row r="34" spans="1:45" ht="15" customHeight="1" x14ac:dyDescent="0.25">
      <c r="A34" s="2"/>
      <c r="B34" s="53" t="s">
        <v>25</v>
      </c>
      <c r="C34" s="54"/>
      <c r="D34" s="55"/>
      <c r="E34" s="18">
        <f>SUM(E31:E33)</f>
        <v>464</v>
      </c>
      <c r="F34" s="18">
        <f>SUM(F31:F33)</f>
        <v>16</v>
      </c>
      <c r="G34" s="18">
        <f>SUM(G31:G33)</f>
        <v>227</v>
      </c>
      <c r="H34" s="18">
        <f>SUM(H31:H33)</f>
        <v>283</v>
      </c>
      <c r="I34" s="18">
        <f>SUM(I31:I33)</f>
        <v>1891</v>
      </c>
      <c r="J34" s="35"/>
      <c r="K34" s="56">
        <f>PRODUCT((F34+G34)/E34)</f>
        <v>0.52370689655172409</v>
      </c>
      <c r="L34" s="56">
        <f>PRODUCT(H34/E34)</f>
        <v>0.60991379310344829</v>
      </c>
      <c r="M34" s="56">
        <f>PRODUCT(I34/E34)</f>
        <v>4.0754310344827589</v>
      </c>
      <c r="N34" s="33">
        <f>PRODUCT(I34/O34)</f>
        <v>0.64603838319022455</v>
      </c>
      <c r="O34" s="24">
        <f>SUM(O31:O33)</f>
        <v>2927.0706651545802</v>
      </c>
      <c r="P34" s="191" t="s">
        <v>10</v>
      </c>
      <c r="Q34" s="218"/>
      <c r="R34" s="192" t="s">
        <v>103</v>
      </c>
      <c r="S34" s="192"/>
      <c r="T34" s="192"/>
      <c r="U34" s="192"/>
      <c r="V34" s="192"/>
      <c r="W34" s="192"/>
      <c r="X34" s="192"/>
      <c r="Y34" s="219"/>
      <c r="Z34" s="219" t="s">
        <v>82</v>
      </c>
      <c r="AA34" s="201"/>
      <c r="AB34" s="192"/>
      <c r="AC34" s="192"/>
      <c r="AD34" s="219" t="s">
        <v>107</v>
      </c>
      <c r="AE34" s="195"/>
      <c r="AF34" s="24"/>
      <c r="AG34" s="67"/>
      <c r="AH34" s="202"/>
      <c r="AI34" s="220"/>
      <c r="AJ34" s="195"/>
      <c r="AK34" s="24"/>
      <c r="AL34" s="191"/>
      <c r="AM34" s="219"/>
      <c r="AN34" s="192"/>
      <c r="AO34" s="192"/>
      <c r="AP34" s="192"/>
      <c r="AQ34" s="195"/>
      <c r="AR34" s="39"/>
    </row>
    <row r="35" spans="1:45" ht="15" customHeight="1" x14ac:dyDescent="0.25">
      <c r="A35" s="2"/>
      <c r="B35" s="37"/>
      <c r="C35" s="37"/>
      <c r="D35" s="37"/>
      <c r="E35" s="37"/>
      <c r="F35" s="37"/>
      <c r="G35" s="37"/>
      <c r="H35" s="37"/>
      <c r="I35" s="37"/>
      <c r="J35" s="35"/>
      <c r="K35" s="37"/>
      <c r="L35" s="37"/>
      <c r="M35" s="37"/>
      <c r="N35" s="36"/>
      <c r="O35" s="24">
        <f>SUM(O32:O34)</f>
        <v>3568.0561724009567</v>
      </c>
      <c r="P35" s="35"/>
      <c r="Q35" s="38"/>
      <c r="R35" s="35"/>
      <c r="S35" s="35"/>
      <c r="T35" s="24"/>
      <c r="U35" s="24"/>
      <c r="V35" s="38"/>
      <c r="W35" s="35"/>
      <c r="X35" s="35"/>
      <c r="Y35" s="24"/>
      <c r="Z35" s="24"/>
      <c r="AA35" s="24"/>
      <c r="AB35" s="24"/>
      <c r="AC35" s="24"/>
      <c r="AD35" s="24"/>
      <c r="AE35" s="24"/>
      <c r="AF35" s="24"/>
      <c r="AG35" s="24"/>
      <c r="AH35" s="57"/>
      <c r="AI35" s="35"/>
      <c r="AJ35" s="35"/>
      <c r="AK35" s="24"/>
      <c r="AL35" s="35"/>
      <c r="AM35" s="35"/>
      <c r="AN35" s="35"/>
      <c r="AO35" s="35"/>
      <c r="AP35" s="35"/>
      <c r="AQ35" s="35"/>
      <c r="AR35" s="39"/>
    </row>
    <row r="36" spans="1:45" ht="15" customHeight="1" x14ac:dyDescent="0.2">
      <c r="A36" s="2"/>
      <c r="B36" s="35" t="s">
        <v>64</v>
      </c>
      <c r="C36" s="35"/>
      <c r="D36" s="35" t="s">
        <v>100</v>
      </c>
      <c r="E36" s="35"/>
      <c r="F36" s="35"/>
      <c r="G36" s="35"/>
      <c r="H36" s="35"/>
      <c r="I36" s="35"/>
      <c r="J36" s="35"/>
      <c r="K36" s="35"/>
      <c r="L36" s="35"/>
      <c r="M36" s="35" t="s">
        <v>101</v>
      </c>
      <c r="N36" s="35"/>
      <c r="O36" s="35"/>
      <c r="P36" s="35"/>
      <c r="Q36" s="35"/>
      <c r="R36" s="35"/>
      <c r="S36" s="35"/>
      <c r="T36" s="35"/>
      <c r="U36" s="35" t="s">
        <v>81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</row>
    <row r="37" spans="1:45" ht="15" customHeight="1" x14ac:dyDescent="0.2">
      <c r="A37" s="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</row>
    <row r="38" spans="1:45" ht="15" customHeight="1" x14ac:dyDescent="0.2">
      <c r="A38" s="2"/>
      <c r="B38" s="179" t="s">
        <v>172</v>
      </c>
      <c r="C38" s="62"/>
      <c r="D38" s="62"/>
      <c r="E38" s="62"/>
      <c r="F38" s="62" t="s">
        <v>173</v>
      </c>
      <c r="G38" s="62" t="s">
        <v>3</v>
      </c>
      <c r="H38" s="62" t="s">
        <v>5</v>
      </c>
      <c r="I38" s="62" t="s">
        <v>6</v>
      </c>
      <c r="J38" s="62" t="s">
        <v>174</v>
      </c>
      <c r="K38" s="180" t="s">
        <v>16</v>
      </c>
      <c r="L38" s="35"/>
      <c r="M38" s="196" t="s">
        <v>260</v>
      </c>
      <c r="N38" s="113"/>
      <c r="O38" s="113"/>
      <c r="P38" s="62" t="s">
        <v>3</v>
      </c>
      <c r="Q38" s="62" t="s">
        <v>5</v>
      </c>
      <c r="R38" s="62" t="s">
        <v>6</v>
      </c>
      <c r="S38" s="62" t="s">
        <v>174</v>
      </c>
      <c r="T38" s="113"/>
      <c r="U38" s="180" t="s">
        <v>16</v>
      </c>
      <c r="V38" s="35"/>
      <c r="W38" s="196" t="s">
        <v>262</v>
      </c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203"/>
      <c r="AI38" s="181" t="s">
        <v>333</v>
      </c>
      <c r="AJ38" s="115"/>
      <c r="AK38" s="115"/>
      <c r="AL38" s="227" t="s">
        <v>3</v>
      </c>
      <c r="AM38" s="227" t="s">
        <v>5</v>
      </c>
      <c r="AN38" s="227" t="s">
        <v>6</v>
      </c>
      <c r="AO38" s="113"/>
      <c r="AP38" s="113"/>
      <c r="AQ38" s="85"/>
      <c r="AR38" s="24"/>
      <c r="AS38" s="24"/>
    </row>
    <row r="39" spans="1:45" ht="15" customHeight="1" x14ac:dyDescent="0.2">
      <c r="A39" s="2"/>
      <c r="B39" s="182">
        <v>2007</v>
      </c>
      <c r="C39" s="87" t="s">
        <v>71</v>
      </c>
      <c r="D39" s="183" t="s">
        <v>80</v>
      </c>
      <c r="E39" s="87"/>
      <c r="F39" s="87">
        <v>22</v>
      </c>
      <c r="G39" s="87">
        <v>11</v>
      </c>
      <c r="H39" s="184">
        <v>0.36363636363636365</v>
      </c>
      <c r="I39" s="184">
        <v>0.45454545454545453</v>
      </c>
      <c r="J39" s="184">
        <v>0.81818181818181823</v>
      </c>
      <c r="K39" s="185">
        <v>2.9090909090909092</v>
      </c>
      <c r="L39" s="38"/>
      <c r="M39" s="186" t="s">
        <v>202</v>
      </c>
      <c r="N39" s="87"/>
      <c r="O39" s="87">
        <v>20</v>
      </c>
      <c r="P39" s="224" t="s">
        <v>322</v>
      </c>
      <c r="Q39" s="224" t="s">
        <v>285</v>
      </c>
      <c r="R39" s="224" t="s">
        <v>298</v>
      </c>
      <c r="S39" s="224" t="s">
        <v>311</v>
      </c>
      <c r="T39" s="188"/>
      <c r="U39" s="185" t="s">
        <v>273</v>
      </c>
      <c r="V39" s="38"/>
      <c r="W39" s="186" t="s">
        <v>258</v>
      </c>
      <c r="X39" s="190"/>
      <c r="Y39" s="183"/>
      <c r="Z39" s="183"/>
      <c r="AA39" s="183"/>
      <c r="AB39" s="183"/>
      <c r="AC39" s="183"/>
      <c r="AD39" s="183"/>
      <c r="AE39" s="183"/>
      <c r="AF39" s="183"/>
      <c r="AG39" s="204"/>
      <c r="AH39" s="205"/>
      <c r="AI39" s="183" t="s">
        <v>340</v>
      </c>
      <c r="AJ39" s="183"/>
      <c r="AK39" s="183"/>
      <c r="AL39" s="204">
        <v>357</v>
      </c>
      <c r="AM39" s="204">
        <v>204</v>
      </c>
      <c r="AN39" s="204">
        <v>239</v>
      </c>
      <c r="AO39" s="183"/>
      <c r="AP39" s="183"/>
      <c r="AQ39" s="189"/>
      <c r="AR39" s="24"/>
      <c r="AS39" s="24"/>
    </row>
    <row r="40" spans="1:45" ht="15" customHeight="1" x14ac:dyDescent="0.2">
      <c r="A40" s="2"/>
      <c r="B40" s="182">
        <v>2008</v>
      </c>
      <c r="C40" s="87" t="s">
        <v>67</v>
      </c>
      <c r="D40" s="183" t="s">
        <v>80</v>
      </c>
      <c r="E40" s="87"/>
      <c r="F40" s="87">
        <v>23</v>
      </c>
      <c r="G40" s="87">
        <v>14</v>
      </c>
      <c r="H40" s="184">
        <v>0.14285714285714285</v>
      </c>
      <c r="I40" s="184">
        <v>0.35714285714285715</v>
      </c>
      <c r="J40" s="184">
        <v>0.5</v>
      </c>
      <c r="K40" s="185">
        <v>1.6428571428571428</v>
      </c>
      <c r="L40" s="38"/>
      <c r="M40" s="186" t="s">
        <v>203</v>
      </c>
      <c r="N40" s="87"/>
      <c r="O40" s="87">
        <v>20</v>
      </c>
      <c r="P40" s="224" t="s">
        <v>323</v>
      </c>
      <c r="Q40" s="224" t="s">
        <v>286</v>
      </c>
      <c r="R40" s="224" t="s">
        <v>299</v>
      </c>
      <c r="S40" s="224" t="s">
        <v>312</v>
      </c>
      <c r="T40" s="188"/>
      <c r="U40" s="185" t="s">
        <v>274</v>
      </c>
      <c r="V40" s="38"/>
      <c r="W40" s="197" t="s">
        <v>265</v>
      </c>
      <c r="X40" s="190"/>
      <c r="Y40" s="190" t="s">
        <v>266</v>
      </c>
      <c r="Z40" s="222"/>
      <c r="AA40" s="222"/>
      <c r="AB40" s="222"/>
      <c r="AC40" s="222"/>
      <c r="AD40" s="222"/>
      <c r="AE40" s="222"/>
      <c r="AF40" s="222"/>
      <c r="AG40" s="222" t="s">
        <v>267</v>
      </c>
      <c r="AH40" s="189"/>
      <c r="AI40" s="183" t="s">
        <v>334</v>
      </c>
      <c r="AJ40" s="183"/>
      <c r="AK40" s="183"/>
      <c r="AL40" s="204"/>
      <c r="AM40" s="228">
        <f>PRODUCT(AM39/AL39)</f>
        <v>0.5714285714285714</v>
      </c>
      <c r="AN40" s="228">
        <f>PRODUCT(AN39/AL39)</f>
        <v>0.66946778711484589</v>
      </c>
      <c r="AO40" s="183"/>
      <c r="AP40" s="183"/>
      <c r="AQ40" s="189"/>
      <c r="AR40" s="24"/>
      <c r="AS40" s="24"/>
    </row>
    <row r="41" spans="1:45" ht="15" customHeight="1" x14ac:dyDescent="0.2">
      <c r="A41" s="2"/>
      <c r="B41" s="182">
        <v>2009</v>
      </c>
      <c r="C41" s="87" t="s">
        <v>60</v>
      </c>
      <c r="D41" s="183" t="s">
        <v>80</v>
      </c>
      <c r="E41" s="87"/>
      <c r="F41" s="87">
        <v>24</v>
      </c>
      <c r="G41" s="87">
        <v>23</v>
      </c>
      <c r="H41" s="184">
        <v>0.21739130434782608</v>
      </c>
      <c r="I41" s="184">
        <v>0.17391304347826086</v>
      </c>
      <c r="J41" s="184">
        <v>0.39130434782608697</v>
      </c>
      <c r="K41" s="185">
        <v>1.5652173913043479</v>
      </c>
      <c r="L41" s="38"/>
      <c r="M41" s="186" t="s">
        <v>201</v>
      </c>
      <c r="N41" s="87"/>
      <c r="O41" s="87">
        <v>21</v>
      </c>
      <c r="P41" s="224" t="s">
        <v>324</v>
      </c>
      <c r="Q41" s="224" t="s">
        <v>287</v>
      </c>
      <c r="R41" s="224" t="s">
        <v>300</v>
      </c>
      <c r="S41" s="224" t="s">
        <v>313</v>
      </c>
      <c r="T41" s="184"/>
      <c r="U41" s="185" t="s">
        <v>275</v>
      </c>
      <c r="V41" s="38"/>
      <c r="W41" s="197" t="s">
        <v>179</v>
      </c>
      <c r="X41" s="190"/>
      <c r="Y41" s="223" t="s">
        <v>268</v>
      </c>
      <c r="Z41" s="222"/>
      <c r="AA41" s="222"/>
      <c r="AB41" s="222"/>
      <c r="AC41" s="222"/>
      <c r="AD41" s="222"/>
      <c r="AE41" s="222"/>
      <c r="AF41" s="222"/>
      <c r="AG41" s="222" t="s">
        <v>259</v>
      </c>
      <c r="AH41" s="189"/>
      <c r="AI41" s="183"/>
      <c r="AJ41" s="183"/>
      <c r="AK41" s="183"/>
      <c r="AL41" s="183"/>
      <c r="AM41" s="190"/>
      <c r="AN41" s="183"/>
      <c r="AO41" s="183"/>
      <c r="AP41" s="183"/>
      <c r="AQ41" s="189"/>
      <c r="AR41" s="24"/>
      <c r="AS41" s="24"/>
    </row>
    <row r="42" spans="1:45" ht="15" customHeight="1" x14ac:dyDescent="0.2">
      <c r="A42" s="2"/>
      <c r="B42" s="182">
        <v>2010</v>
      </c>
      <c r="C42" s="87" t="s">
        <v>60</v>
      </c>
      <c r="D42" s="183" t="s">
        <v>80</v>
      </c>
      <c r="E42" s="87"/>
      <c r="F42" s="87">
        <v>25</v>
      </c>
      <c r="G42" s="87">
        <v>25</v>
      </c>
      <c r="H42" s="184">
        <v>0.08</v>
      </c>
      <c r="I42" s="184">
        <v>0.32</v>
      </c>
      <c r="J42" s="184">
        <v>0.4</v>
      </c>
      <c r="K42" s="185">
        <v>1.28</v>
      </c>
      <c r="L42" s="38"/>
      <c r="M42" s="186" t="s">
        <v>177</v>
      </c>
      <c r="N42" s="87"/>
      <c r="O42" s="87"/>
      <c r="P42" s="224" t="s">
        <v>325</v>
      </c>
      <c r="Q42" s="224" t="s">
        <v>288</v>
      </c>
      <c r="R42" s="224" t="s">
        <v>301</v>
      </c>
      <c r="S42" s="224" t="s">
        <v>314</v>
      </c>
      <c r="T42" s="184"/>
      <c r="U42" s="185" t="s">
        <v>276</v>
      </c>
      <c r="V42" s="38"/>
      <c r="W42" s="197"/>
      <c r="X42" s="190"/>
      <c r="Y42" s="190"/>
      <c r="Z42" s="183"/>
      <c r="AA42" s="183"/>
      <c r="AB42" s="183"/>
      <c r="AC42" s="190"/>
      <c r="AD42" s="183"/>
      <c r="AE42" s="183"/>
      <c r="AF42" s="183"/>
      <c r="AG42" s="190"/>
      <c r="AH42" s="189"/>
      <c r="AI42" s="183"/>
      <c r="AJ42" s="183"/>
      <c r="AK42" s="183"/>
      <c r="AL42" s="183"/>
      <c r="AM42" s="190"/>
      <c r="AN42" s="183"/>
      <c r="AO42" s="183"/>
      <c r="AP42" s="183"/>
      <c r="AQ42" s="189"/>
      <c r="AR42" s="24"/>
      <c r="AS42" s="24"/>
    </row>
    <row r="43" spans="1:45" ht="15" customHeight="1" x14ac:dyDescent="0.2">
      <c r="A43" s="2"/>
      <c r="B43" s="182">
        <v>2011</v>
      </c>
      <c r="C43" s="87" t="s">
        <v>67</v>
      </c>
      <c r="D43" s="183" t="s">
        <v>80</v>
      </c>
      <c r="E43" s="87"/>
      <c r="F43" s="87">
        <v>26</v>
      </c>
      <c r="G43" s="87">
        <v>26</v>
      </c>
      <c r="H43" s="184">
        <v>0.26923076923076922</v>
      </c>
      <c r="I43" s="184">
        <v>0.30769230769230771</v>
      </c>
      <c r="J43" s="184">
        <v>0.57692307692307687</v>
      </c>
      <c r="K43" s="185">
        <v>3.7307692307692308</v>
      </c>
      <c r="L43" s="38"/>
      <c r="M43" s="186" t="s">
        <v>180</v>
      </c>
      <c r="N43" s="87"/>
      <c r="O43" s="87"/>
      <c r="P43" s="224" t="s">
        <v>326</v>
      </c>
      <c r="Q43" s="224" t="s">
        <v>289</v>
      </c>
      <c r="R43" s="224" t="s">
        <v>302</v>
      </c>
      <c r="S43" s="224" t="s">
        <v>315</v>
      </c>
      <c r="T43" s="184"/>
      <c r="U43" s="185" t="s">
        <v>277</v>
      </c>
      <c r="V43" s="38"/>
      <c r="W43" s="197" t="s">
        <v>362</v>
      </c>
      <c r="X43" s="190"/>
      <c r="Y43" s="190"/>
      <c r="Z43" s="183"/>
      <c r="AA43" s="183"/>
      <c r="AB43" s="183"/>
      <c r="AC43" s="190"/>
      <c r="AD43" s="183"/>
      <c r="AE43" s="183"/>
      <c r="AF43" s="183"/>
      <c r="AG43" s="190"/>
      <c r="AH43" s="189"/>
      <c r="AI43" s="181" t="s">
        <v>335</v>
      </c>
      <c r="AJ43" s="115"/>
      <c r="AK43" s="115"/>
      <c r="AL43" s="227" t="s">
        <v>336</v>
      </c>
      <c r="AM43" s="227" t="s">
        <v>337</v>
      </c>
      <c r="AN43" s="227" t="s">
        <v>338</v>
      </c>
      <c r="AO43" s="227"/>
      <c r="AP43" s="113"/>
      <c r="AQ43" s="85"/>
      <c r="AR43" s="24"/>
      <c r="AS43" s="24"/>
    </row>
    <row r="44" spans="1:45" ht="15" customHeight="1" x14ac:dyDescent="0.2">
      <c r="A44" s="2"/>
      <c r="B44" s="182">
        <v>2012</v>
      </c>
      <c r="C44" s="87" t="s">
        <v>86</v>
      </c>
      <c r="D44" s="183" t="s">
        <v>80</v>
      </c>
      <c r="E44" s="87"/>
      <c r="F44" s="87">
        <v>27</v>
      </c>
      <c r="G44" s="87">
        <v>26</v>
      </c>
      <c r="H44" s="184">
        <v>0.15384615384615385</v>
      </c>
      <c r="I44" s="184">
        <v>0.46153846153846156</v>
      </c>
      <c r="J44" s="184">
        <v>0.61538461538461542</v>
      </c>
      <c r="K44" s="185">
        <v>3.4615384615384617</v>
      </c>
      <c r="L44" s="38"/>
      <c r="M44" s="186" t="s">
        <v>183</v>
      </c>
      <c r="N44" s="87"/>
      <c r="O44" s="87"/>
      <c r="P44" s="224" t="s">
        <v>327</v>
      </c>
      <c r="Q44" s="224" t="s">
        <v>290</v>
      </c>
      <c r="R44" s="224" t="s">
        <v>303</v>
      </c>
      <c r="S44" s="224" t="s">
        <v>316</v>
      </c>
      <c r="T44" s="184"/>
      <c r="U44" s="185" t="s">
        <v>278</v>
      </c>
      <c r="V44" s="38"/>
      <c r="W44" s="197" t="s">
        <v>265</v>
      </c>
      <c r="X44" s="183"/>
      <c r="Y44" s="221" t="s">
        <v>363</v>
      </c>
      <c r="Z44" s="222"/>
      <c r="AA44" s="222"/>
      <c r="AB44" s="222"/>
      <c r="AC44" s="222"/>
      <c r="AD44" s="222"/>
      <c r="AE44" s="222"/>
      <c r="AF44" s="222"/>
      <c r="AG44" s="221" t="s">
        <v>364</v>
      </c>
      <c r="AH44" s="185">
        <v>0.59</v>
      </c>
      <c r="AI44" s="183" t="s">
        <v>340</v>
      </c>
      <c r="AJ44" s="183"/>
      <c r="AK44" s="183"/>
      <c r="AL44" s="228">
        <v>0.56999999999999995</v>
      </c>
      <c r="AM44" s="228">
        <v>0.32</v>
      </c>
      <c r="AN44" s="228">
        <f>PRODUCT(AL44-AM44)</f>
        <v>0.24999999999999994</v>
      </c>
      <c r="AO44" s="204"/>
      <c r="AP44" s="183"/>
      <c r="AQ44" s="189"/>
      <c r="AR44" s="24"/>
      <c r="AS44" s="24"/>
    </row>
    <row r="45" spans="1:45" ht="15" customHeight="1" x14ac:dyDescent="0.2">
      <c r="A45" s="2"/>
      <c r="B45" s="182">
        <v>2013</v>
      </c>
      <c r="C45" s="87" t="s">
        <v>71</v>
      </c>
      <c r="D45" s="183" t="s">
        <v>80</v>
      </c>
      <c r="E45" s="87"/>
      <c r="F45" s="87">
        <v>28</v>
      </c>
      <c r="G45" s="87">
        <v>26</v>
      </c>
      <c r="H45" s="184">
        <v>0.30769230769230771</v>
      </c>
      <c r="I45" s="184">
        <v>0.61538461538461542</v>
      </c>
      <c r="J45" s="184">
        <v>0.92307692307692313</v>
      </c>
      <c r="K45" s="185">
        <v>3.6923076923076925</v>
      </c>
      <c r="L45" s="38"/>
      <c r="M45" s="186" t="s">
        <v>185</v>
      </c>
      <c r="N45" s="87"/>
      <c r="O45" s="87"/>
      <c r="P45" s="224" t="s">
        <v>328</v>
      </c>
      <c r="Q45" s="224" t="s">
        <v>291</v>
      </c>
      <c r="R45" s="224" t="s">
        <v>304</v>
      </c>
      <c r="S45" s="224" t="s">
        <v>317</v>
      </c>
      <c r="T45" s="184"/>
      <c r="U45" s="185" t="s">
        <v>279</v>
      </c>
      <c r="V45" s="38"/>
      <c r="W45" s="197"/>
      <c r="X45" s="190"/>
      <c r="Y45" s="190"/>
      <c r="Z45" s="183"/>
      <c r="AA45" s="183"/>
      <c r="AB45" s="183"/>
      <c r="AC45" s="190"/>
      <c r="AD45" s="183"/>
      <c r="AE45" s="183"/>
      <c r="AF45" s="183"/>
      <c r="AG45" s="190"/>
      <c r="AH45" s="189"/>
      <c r="AI45" s="183"/>
      <c r="AJ45" s="183"/>
      <c r="AK45" s="183"/>
      <c r="AL45" s="183"/>
      <c r="AM45" s="190"/>
      <c r="AN45" s="183"/>
      <c r="AO45" s="183"/>
      <c r="AP45" s="183"/>
      <c r="AQ45" s="189"/>
      <c r="AR45" s="24"/>
      <c r="AS45" s="24"/>
    </row>
    <row r="46" spans="1:45" ht="15" customHeight="1" x14ac:dyDescent="0.2">
      <c r="A46" s="2"/>
      <c r="B46" s="182">
        <v>2014</v>
      </c>
      <c r="C46" s="87" t="s">
        <v>71</v>
      </c>
      <c r="D46" s="183" t="s">
        <v>80</v>
      </c>
      <c r="E46" s="87"/>
      <c r="F46" s="87">
        <v>29</v>
      </c>
      <c r="G46" s="87">
        <v>30</v>
      </c>
      <c r="H46" s="184">
        <v>0.1</v>
      </c>
      <c r="I46" s="184">
        <v>0.8666666666666667</v>
      </c>
      <c r="J46" s="184">
        <v>0.96666666666666667</v>
      </c>
      <c r="K46" s="185">
        <v>5.2333333333333334</v>
      </c>
      <c r="L46" s="38"/>
      <c r="M46" s="186" t="s">
        <v>188</v>
      </c>
      <c r="N46" s="87"/>
      <c r="O46" s="87"/>
      <c r="P46" s="224" t="s">
        <v>329</v>
      </c>
      <c r="Q46" s="224" t="s">
        <v>292</v>
      </c>
      <c r="R46" s="224" t="s">
        <v>305</v>
      </c>
      <c r="S46" s="224" t="s">
        <v>318</v>
      </c>
      <c r="T46" s="184"/>
      <c r="U46" s="185" t="s">
        <v>280</v>
      </c>
      <c r="V46" s="38"/>
      <c r="W46" s="197" t="s">
        <v>264</v>
      </c>
      <c r="X46" s="190"/>
      <c r="Y46" s="190"/>
      <c r="Z46" s="183"/>
      <c r="AA46" s="183"/>
      <c r="AB46" s="183"/>
      <c r="AC46" s="190"/>
      <c r="AD46" s="183"/>
      <c r="AE46" s="183"/>
      <c r="AF46" s="183"/>
      <c r="AG46" s="190"/>
      <c r="AH46" s="189"/>
      <c r="AI46" s="183"/>
      <c r="AJ46" s="183"/>
      <c r="AK46" s="183"/>
      <c r="AL46" s="183"/>
      <c r="AM46" s="190"/>
      <c r="AN46" s="183"/>
      <c r="AO46" s="183"/>
      <c r="AP46" s="183"/>
      <c r="AQ46" s="189"/>
      <c r="AR46" s="24"/>
      <c r="AS46" s="24"/>
    </row>
    <row r="47" spans="1:45" ht="15" customHeight="1" x14ac:dyDescent="0.2">
      <c r="A47" s="2"/>
      <c r="B47" s="182">
        <v>2015</v>
      </c>
      <c r="C47" s="87" t="s">
        <v>56</v>
      </c>
      <c r="D47" s="183" t="s">
        <v>80</v>
      </c>
      <c r="E47" s="87"/>
      <c r="F47" s="87">
        <v>30</v>
      </c>
      <c r="G47" s="87">
        <v>30</v>
      </c>
      <c r="H47" s="184">
        <v>0.23333333333333334</v>
      </c>
      <c r="I47" s="184">
        <v>0.6333333333333333</v>
      </c>
      <c r="J47" s="184">
        <v>0.8666666666666667</v>
      </c>
      <c r="K47" s="185">
        <v>4.5333333333333332</v>
      </c>
      <c r="L47" s="38"/>
      <c r="M47" s="186" t="s">
        <v>190</v>
      </c>
      <c r="N47" s="87"/>
      <c r="O47" s="87"/>
      <c r="P47" s="224" t="s">
        <v>330</v>
      </c>
      <c r="Q47" s="224" t="s">
        <v>293</v>
      </c>
      <c r="R47" s="224" t="s">
        <v>306</v>
      </c>
      <c r="S47" s="224" t="s">
        <v>319</v>
      </c>
      <c r="T47" s="184"/>
      <c r="U47" s="185" t="s">
        <v>281</v>
      </c>
      <c r="V47" s="38"/>
      <c r="W47" s="197" t="s">
        <v>265</v>
      </c>
      <c r="X47" s="183"/>
      <c r="Y47" s="221" t="s">
        <v>269</v>
      </c>
      <c r="Z47" s="222"/>
      <c r="AA47" s="222"/>
      <c r="AB47" s="222"/>
      <c r="AC47" s="222"/>
      <c r="AD47" s="222"/>
      <c r="AE47" s="222"/>
      <c r="AF47" s="222"/>
      <c r="AG47" s="221" t="s">
        <v>270</v>
      </c>
      <c r="AH47" s="185">
        <v>0.63897763578274758</v>
      </c>
      <c r="AI47" s="183"/>
      <c r="AJ47" s="183"/>
      <c r="AK47" s="183"/>
      <c r="AL47" s="183"/>
      <c r="AM47" s="190"/>
      <c r="AN47" s="183"/>
      <c r="AO47" s="183"/>
      <c r="AP47" s="183"/>
      <c r="AQ47" s="189"/>
      <c r="AR47" s="24"/>
      <c r="AS47" s="24"/>
    </row>
    <row r="48" spans="1:45" ht="15" customHeight="1" x14ac:dyDescent="0.2">
      <c r="A48" s="2"/>
      <c r="B48" s="182">
        <v>2016</v>
      </c>
      <c r="C48" s="87" t="s">
        <v>67</v>
      </c>
      <c r="D48" s="183" t="s">
        <v>80</v>
      </c>
      <c r="E48" s="87"/>
      <c r="F48" s="87">
        <v>31</v>
      </c>
      <c r="G48" s="87">
        <v>28</v>
      </c>
      <c r="H48" s="184">
        <v>0.6785714285714286</v>
      </c>
      <c r="I48" s="184">
        <v>0.8214285714285714</v>
      </c>
      <c r="J48" s="184">
        <v>1.5</v>
      </c>
      <c r="K48" s="185">
        <v>5.7857142857142856</v>
      </c>
      <c r="L48" s="38"/>
      <c r="M48" s="186" t="s">
        <v>193</v>
      </c>
      <c r="N48" s="87"/>
      <c r="O48" s="87"/>
      <c r="P48" s="224" t="s">
        <v>254</v>
      </c>
      <c r="Q48" s="224" t="s">
        <v>294</v>
      </c>
      <c r="R48" s="224" t="s">
        <v>307</v>
      </c>
      <c r="S48" s="224" t="s">
        <v>320</v>
      </c>
      <c r="T48" s="184"/>
      <c r="U48" s="185" t="s">
        <v>282</v>
      </c>
      <c r="V48" s="38"/>
      <c r="W48" s="197"/>
      <c r="X48" s="190"/>
      <c r="Y48" s="190"/>
      <c r="Z48" s="183"/>
      <c r="AA48" s="183"/>
      <c r="AB48" s="183"/>
      <c r="AC48" s="190"/>
      <c r="AD48" s="183"/>
      <c r="AE48" s="183"/>
      <c r="AF48" s="183"/>
      <c r="AG48" s="190"/>
      <c r="AH48" s="189"/>
      <c r="AI48" s="181" t="s">
        <v>339</v>
      </c>
      <c r="AJ48" s="115"/>
      <c r="AK48" s="115"/>
      <c r="AL48" s="227" t="s">
        <v>336</v>
      </c>
      <c r="AM48" s="227" t="s">
        <v>337</v>
      </c>
      <c r="AN48" s="227" t="s">
        <v>338</v>
      </c>
      <c r="AO48" s="227"/>
      <c r="AP48" s="113"/>
      <c r="AQ48" s="85"/>
      <c r="AR48" s="24"/>
      <c r="AS48" s="24"/>
    </row>
    <row r="49" spans="1:45" ht="15" customHeight="1" x14ac:dyDescent="0.2">
      <c r="A49" s="2"/>
      <c r="B49" s="182">
        <v>2017</v>
      </c>
      <c r="C49" s="87" t="s">
        <v>67</v>
      </c>
      <c r="D49" s="183" t="s">
        <v>80</v>
      </c>
      <c r="E49" s="87"/>
      <c r="F49" s="87">
        <v>32</v>
      </c>
      <c r="G49" s="87">
        <v>32</v>
      </c>
      <c r="H49" s="184">
        <v>0.875</v>
      </c>
      <c r="I49" s="225">
        <v>1.15625</v>
      </c>
      <c r="J49" s="184">
        <v>2.03125</v>
      </c>
      <c r="K49" s="226">
        <v>5.96875</v>
      </c>
      <c r="L49" s="38"/>
      <c r="M49" s="186" t="s">
        <v>195</v>
      </c>
      <c r="N49" s="87"/>
      <c r="O49" s="87"/>
      <c r="P49" s="224" t="s">
        <v>331</v>
      </c>
      <c r="Q49" s="224" t="s">
        <v>295</v>
      </c>
      <c r="R49" s="224" t="s">
        <v>308</v>
      </c>
      <c r="S49" s="224" t="s">
        <v>307</v>
      </c>
      <c r="T49" s="184"/>
      <c r="U49" s="185" t="s">
        <v>283</v>
      </c>
      <c r="V49" s="38"/>
      <c r="W49" s="186" t="s">
        <v>261</v>
      </c>
      <c r="X49" s="190"/>
      <c r="Y49" s="190"/>
      <c r="Z49" s="183"/>
      <c r="AA49" s="183"/>
      <c r="AB49" s="183"/>
      <c r="AC49" s="190"/>
      <c r="AD49" s="183"/>
      <c r="AE49" s="183"/>
      <c r="AF49" s="183"/>
      <c r="AG49" s="190"/>
      <c r="AH49" s="189"/>
      <c r="AI49" s="183" t="s">
        <v>340</v>
      </c>
      <c r="AJ49" s="183"/>
      <c r="AK49" s="183"/>
      <c r="AL49" s="228">
        <v>0.67</v>
      </c>
      <c r="AM49" s="228">
        <v>0.39</v>
      </c>
      <c r="AN49" s="228">
        <f>PRODUCT(AL49-AM49)</f>
        <v>0.28000000000000003</v>
      </c>
      <c r="AO49" s="204"/>
      <c r="AP49" s="183"/>
      <c r="AQ49" s="189"/>
      <c r="AR49" s="24"/>
      <c r="AS49" s="24"/>
    </row>
    <row r="50" spans="1:45" ht="15" customHeight="1" x14ac:dyDescent="0.2">
      <c r="A50" s="2"/>
      <c r="B50" s="182">
        <v>2018</v>
      </c>
      <c r="C50" s="87" t="s">
        <v>60</v>
      </c>
      <c r="D50" s="183" t="s">
        <v>80</v>
      </c>
      <c r="E50" s="87"/>
      <c r="F50" s="87">
        <v>33</v>
      </c>
      <c r="G50" s="87">
        <v>32</v>
      </c>
      <c r="H50" s="184">
        <v>1.28125</v>
      </c>
      <c r="I50" s="184">
        <v>1</v>
      </c>
      <c r="J50" s="184">
        <v>2.28125</v>
      </c>
      <c r="K50" s="185">
        <v>4.84375</v>
      </c>
      <c r="L50" s="38"/>
      <c r="M50" s="186" t="s">
        <v>197</v>
      </c>
      <c r="N50" s="87"/>
      <c r="O50" s="87"/>
      <c r="P50" s="224" t="s">
        <v>332</v>
      </c>
      <c r="Q50" s="224" t="s">
        <v>296</v>
      </c>
      <c r="R50" s="224" t="s">
        <v>309</v>
      </c>
      <c r="S50" s="224" t="s">
        <v>226</v>
      </c>
      <c r="T50" s="184"/>
      <c r="U50" s="185" t="s">
        <v>284</v>
      </c>
      <c r="V50" s="38"/>
      <c r="W50" s="182">
        <v>1000</v>
      </c>
      <c r="X50" s="190"/>
      <c r="Y50" s="222" t="s">
        <v>271</v>
      </c>
      <c r="Z50" s="222"/>
      <c r="AA50" s="222"/>
      <c r="AB50" s="222"/>
      <c r="AC50" s="222"/>
      <c r="AD50" s="222"/>
      <c r="AE50" s="222"/>
      <c r="AF50" s="222"/>
      <c r="AG50" s="222" t="s">
        <v>272</v>
      </c>
      <c r="AH50" s="185">
        <v>3.8022813688212929</v>
      </c>
      <c r="AI50" s="183"/>
      <c r="AJ50" s="183"/>
      <c r="AK50" s="183"/>
      <c r="AL50" s="183"/>
      <c r="AM50" s="190"/>
      <c r="AN50" s="183"/>
      <c r="AO50" s="183"/>
      <c r="AP50" s="183"/>
      <c r="AQ50" s="189"/>
      <c r="AR50" s="24"/>
      <c r="AS50" s="24"/>
    </row>
    <row r="51" spans="1:45" ht="15" customHeight="1" x14ac:dyDescent="0.2">
      <c r="A51" s="2"/>
      <c r="B51" s="182">
        <v>2019</v>
      </c>
      <c r="C51" s="87" t="s">
        <v>62</v>
      </c>
      <c r="D51" s="183" t="s">
        <v>80</v>
      </c>
      <c r="E51" s="87"/>
      <c r="F51" s="87">
        <v>34</v>
      </c>
      <c r="G51" s="87">
        <v>30</v>
      </c>
      <c r="H51" s="225">
        <v>2</v>
      </c>
      <c r="I51" s="184">
        <v>0.73333333333333328</v>
      </c>
      <c r="J51" s="225">
        <v>2.7333333333333334</v>
      </c>
      <c r="K51" s="185">
        <v>5.4333333333333336</v>
      </c>
      <c r="L51" s="38"/>
      <c r="M51" s="186" t="s">
        <v>199</v>
      </c>
      <c r="N51" s="87"/>
      <c r="O51" s="87"/>
      <c r="P51" s="224" t="s">
        <v>216</v>
      </c>
      <c r="Q51" s="224" t="s">
        <v>297</v>
      </c>
      <c r="R51" s="224" t="s">
        <v>310</v>
      </c>
      <c r="S51" s="224" t="s">
        <v>321</v>
      </c>
      <c r="T51" s="184"/>
      <c r="U51" s="185" t="s">
        <v>162</v>
      </c>
      <c r="V51" s="38"/>
      <c r="W51" s="197"/>
      <c r="X51" s="190"/>
      <c r="Y51" s="190"/>
      <c r="Z51" s="183"/>
      <c r="AA51" s="183"/>
      <c r="AB51" s="183"/>
      <c r="AC51" s="190"/>
      <c r="AD51" s="183"/>
      <c r="AE51" s="183"/>
      <c r="AF51" s="183"/>
      <c r="AG51" s="190"/>
      <c r="AH51" s="189"/>
      <c r="AI51" s="183"/>
      <c r="AJ51" s="183"/>
      <c r="AK51" s="183"/>
      <c r="AL51" s="183"/>
      <c r="AM51" s="190"/>
      <c r="AN51" s="183"/>
      <c r="AO51" s="183"/>
      <c r="AP51" s="183"/>
      <c r="AQ51" s="189"/>
      <c r="AR51" s="24"/>
      <c r="AS51" s="24"/>
    </row>
    <row r="52" spans="1:45" ht="15" customHeight="1" x14ac:dyDescent="0.2">
      <c r="A52" s="2"/>
      <c r="B52" s="182">
        <v>2020</v>
      </c>
      <c r="C52" s="87"/>
      <c r="D52" s="183" t="s">
        <v>80</v>
      </c>
      <c r="E52" s="87"/>
      <c r="F52" s="87">
        <v>35</v>
      </c>
      <c r="G52" s="87">
        <v>24</v>
      </c>
      <c r="H52" s="184">
        <f>PRODUCT((F25+G25)/E25)</f>
        <v>0.58333333333333337</v>
      </c>
      <c r="I52" s="184">
        <f>PRODUCT(H25/E25)</f>
        <v>0.91666666666666663</v>
      </c>
      <c r="J52" s="184">
        <f>PRODUCT(F25+G25+H25)/E25</f>
        <v>1.5</v>
      </c>
      <c r="K52" s="185">
        <f>PRODUCT(I25/E25)</f>
        <v>5.375</v>
      </c>
      <c r="L52" s="38"/>
      <c r="M52" s="186" t="s">
        <v>357</v>
      </c>
      <c r="N52" s="87"/>
      <c r="O52" s="87"/>
      <c r="P52" s="91" t="s">
        <v>354</v>
      </c>
      <c r="Q52" s="91" t="s">
        <v>283</v>
      </c>
      <c r="R52" s="91" t="s">
        <v>211</v>
      </c>
      <c r="S52" s="225" t="s">
        <v>212</v>
      </c>
      <c r="T52" s="91"/>
      <c r="U52" s="226" t="s">
        <v>356</v>
      </c>
      <c r="V52" s="38"/>
      <c r="W52" s="197"/>
      <c r="X52" s="190"/>
      <c r="Y52" s="190"/>
      <c r="Z52" s="183"/>
      <c r="AA52" s="183"/>
      <c r="AB52" s="183"/>
      <c r="AC52" s="190"/>
      <c r="AD52" s="183"/>
      <c r="AE52" s="183"/>
      <c r="AF52" s="183"/>
      <c r="AG52" s="190"/>
      <c r="AH52" s="189"/>
      <c r="AI52" s="183"/>
      <c r="AJ52" s="183"/>
      <c r="AK52" s="183"/>
      <c r="AL52" s="183"/>
      <c r="AM52" s="190"/>
      <c r="AN52" s="183"/>
      <c r="AO52" s="183"/>
      <c r="AP52" s="183"/>
      <c r="AQ52" s="189"/>
      <c r="AR52" s="24"/>
      <c r="AS52" s="24"/>
    </row>
    <row r="53" spans="1:45" ht="15" customHeight="1" x14ac:dyDescent="0.2">
      <c r="A53" s="2"/>
      <c r="B53" s="182"/>
      <c r="C53" s="87"/>
      <c r="D53" s="183"/>
      <c r="E53" s="87"/>
      <c r="F53" s="87"/>
      <c r="G53" s="87"/>
      <c r="H53" s="87"/>
      <c r="I53" s="184"/>
      <c r="J53" s="87"/>
      <c r="K53" s="185"/>
      <c r="L53" s="38"/>
      <c r="M53" s="186"/>
      <c r="N53" s="87"/>
      <c r="O53" s="87"/>
      <c r="P53" s="87"/>
      <c r="Q53" s="87"/>
      <c r="R53" s="87"/>
      <c r="S53" s="184"/>
      <c r="T53" s="87"/>
      <c r="U53" s="185"/>
      <c r="V53" s="38"/>
      <c r="W53" s="197"/>
      <c r="X53" s="190"/>
      <c r="Y53" s="190"/>
      <c r="Z53" s="183"/>
      <c r="AA53" s="183"/>
      <c r="AB53" s="183"/>
      <c r="AC53" s="190"/>
      <c r="AD53" s="183"/>
      <c r="AE53" s="183"/>
      <c r="AF53" s="183"/>
      <c r="AG53" s="190"/>
      <c r="AH53" s="189"/>
      <c r="AI53" s="183"/>
      <c r="AJ53" s="183"/>
      <c r="AK53" s="183"/>
      <c r="AL53" s="183"/>
      <c r="AM53" s="190"/>
      <c r="AN53" s="183"/>
      <c r="AO53" s="183"/>
      <c r="AP53" s="183"/>
      <c r="AQ53" s="189"/>
      <c r="AR53" s="24"/>
      <c r="AS53" s="24"/>
    </row>
    <row r="54" spans="1:45" ht="15" customHeight="1" x14ac:dyDescent="0.2">
      <c r="A54" s="2"/>
      <c r="B54" s="179" t="s">
        <v>341</v>
      </c>
      <c r="C54" s="62"/>
      <c r="D54" s="113"/>
      <c r="E54" s="62"/>
      <c r="F54" s="62"/>
      <c r="G54" s="62"/>
      <c r="H54" s="229"/>
      <c r="I54" s="229"/>
      <c r="J54" s="229"/>
      <c r="K54" s="230"/>
      <c r="L54" s="38"/>
      <c r="M54" s="179" t="s">
        <v>343</v>
      </c>
      <c r="N54" s="62"/>
      <c r="O54" s="113"/>
      <c r="P54" s="62"/>
      <c r="Q54" s="62"/>
      <c r="R54" s="62"/>
      <c r="S54" s="229"/>
      <c r="T54" s="229"/>
      <c r="U54" s="230"/>
      <c r="V54" s="38"/>
      <c r="W54" s="197"/>
      <c r="X54" s="190"/>
      <c r="Y54" s="190"/>
      <c r="Z54" s="183"/>
      <c r="AA54" s="183"/>
      <c r="AB54" s="183"/>
      <c r="AC54" s="190"/>
      <c r="AD54" s="183"/>
      <c r="AE54" s="183"/>
      <c r="AF54" s="183"/>
      <c r="AG54" s="190"/>
      <c r="AH54" s="189"/>
      <c r="AI54" s="183"/>
      <c r="AJ54" s="183"/>
      <c r="AK54" s="183"/>
      <c r="AL54" s="183"/>
      <c r="AM54" s="190"/>
      <c r="AN54" s="183"/>
      <c r="AO54" s="183"/>
      <c r="AP54" s="183"/>
      <c r="AQ54" s="189"/>
      <c r="AR54" s="24"/>
      <c r="AS54" s="24"/>
    </row>
    <row r="55" spans="1:45" ht="15" customHeight="1" x14ac:dyDescent="0.2">
      <c r="A55" s="2"/>
      <c r="B55" s="186">
        <v>5648</v>
      </c>
      <c r="C55" s="222" t="s">
        <v>351</v>
      </c>
      <c r="D55" s="183"/>
      <c r="E55" s="87"/>
      <c r="F55" s="87"/>
      <c r="G55" s="87"/>
      <c r="H55" s="184"/>
      <c r="I55" s="184"/>
      <c r="J55" s="184"/>
      <c r="K55" s="185"/>
      <c r="L55" s="38"/>
      <c r="M55" s="186">
        <v>5648</v>
      </c>
      <c r="N55" s="222" t="s">
        <v>351</v>
      </c>
      <c r="O55" s="87"/>
      <c r="P55" s="87"/>
      <c r="Q55" s="87"/>
      <c r="R55" s="87"/>
      <c r="S55" s="87"/>
      <c r="T55" s="184"/>
      <c r="U55" s="185"/>
      <c r="V55" s="38"/>
      <c r="W55" s="197"/>
      <c r="X55" s="190"/>
      <c r="Y55" s="190"/>
      <c r="Z55" s="183"/>
      <c r="AA55" s="183"/>
      <c r="AB55" s="183"/>
      <c r="AC55" s="190"/>
      <c r="AD55" s="183"/>
      <c r="AE55" s="183"/>
      <c r="AF55" s="183"/>
      <c r="AG55" s="190"/>
      <c r="AH55" s="189"/>
      <c r="AI55" s="183"/>
      <c r="AJ55" s="183"/>
      <c r="AK55" s="183"/>
      <c r="AL55" s="183"/>
      <c r="AM55" s="190"/>
      <c r="AN55" s="183"/>
      <c r="AO55" s="183"/>
      <c r="AP55" s="183"/>
      <c r="AQ55" s="189"/>
      <c r="AR55" s="24"/>
      <c r="AS55" s="24"/>
    </row>
    <row r="56" spans="1:45" ht="15" customHeight="1" x14ac:dyDescent="0.2">
      <c r="A56" s="2"/>
      <c r="B56" s="182"/>
      <c r="C56" s="87"/>
      <c r="D56" s="183"/>
      <c r="E56" s="87"/>
      <c r="F56" s="87"/>
      <c r="G56" s="87"/>
      <c r="H56" s="184"/>
      <c r="I56" s="184"/>
      <c r="J56" s="184"/>
      <c r="K56" s="185"/>
      <c r="L56" s="38"/>
      <c r="M56" s="186">
        <v>5615</v>
      </c>
      <c r="N56" s="222" t="s">
        <v>350</v>
      </c>
      <c r="O56" s="87"/>
      <c r="P56" s="87"/>
      <c r="Q56" s="87"/>
      <c r="R56" s="87"/>
      <c r="S56" s="87"/>
      <c r="T56" s="184"/>
      <c r="U56" s="185"/>
      <c r="V56" s="38"/>
      <c r="W56" s="197"/>
      <c r="X56" s="190"/>
      <c r="Y56" s="190"/>
      <c r="Z56" s="183"/>
      <c r="AA56" s="183"/>
      <c r="AB56" s="183"/>
      <c r="AC56" s="190"/>
      <c r="AD56" s="183"/>
      <c r="AE56" s="183"/>
      <c r="AF56" s="183"/>
      <c r="AG56" s="190"/>
      <c r="AH56" s="189"/>
      <c r="AI56" s="183"/>
      <c r="AJ56" s="183"/>
      <c r="AK56" s="183"/>
      <c r="AL56" s="183"/>
      <c r="AM56" s="190"/>
      <c r="AN56" s="183"/>
      <c r="AO56" s="183"/>
      <c r="AP56" s="183"/>
      <c r="AQ56" s="189"/>
      <c r="AR56" s="24"/>
      <c r="AS56" s="24"/>
    </row>
    <row r="57" spans="1:45" ht="15" customHeight="1" x14ac:dyDescent="0.2">
      <c r="A57" s="2"/>
      <c r="B57" s="179" t="s">
        <v>342</v>
      </c>
      <c r="C57" s="62"/>
      <c r="D57" s="113"/>
      <c r="E57" s="62"/>
      <c r="F57" s="62"/>
      <c r="G57" s="62"/>
      <c r="H57" s="229"/>
      <c r="I57" s="229"/>
      <c r="J57" s="229"/>
      <c r="K57" s="230"/>
      <c r="L57" s="38"/>
      <c r="M57" s="186">
        <v>5216</v>
      </c>
      <c r="N57" s="222" t="s">
        <v>349</v>
      </c>
      <c r="O57" s="87"/>
      <c r="P57" s="87"/>
      <c r="Q57" s="87"/>
      <c r="R57" s="87"/>
      <c r="S57" s="87"/>
      <c r="T57" s="184"/>
      <c r="U57" s="185"/>
      <c r="V57" s="38"/>
      <c r="W57" s="197"/>
      <c r="X57" s="190"/>
      <c r="Y57" s="190"/>
      <c r="Z57" s="183"/>
      <c r="AA57" s="183"/>
      <c r="AB57" s="183"/>
      <c r="AC57" s="190"/>
      <c r="AD57" s="183"/>
      <c r="AE57" s="183"/>
      <c r="AF57" s="183"/>
      <c r="AG57" s="190"/>
      <c r="AH57" s="189"/>
      <c r="AI57" s="183"/>
      <c r="AJ57" s="183"/>
      <c r="AK57" s="183"/>
      <c r="AL57" s="183"/>
      <c r="AM57" s="190"/>
      <c r="AN57" s="183"/>
      <c r="AO57" s="183"/>
      <c r="AP57" s="183"/>
      <c r="AQ57" s="189"/>
      <c r="AR57" s="24"/>
      <c r="AS57" s="24"/>
    </row>
    <row r="58" spans="1:45" ht="15" customHeight="1" x14ac:dyDescent="0.2">
      <c r="A58" s="2"/>
      <c r="B58" s="186">
        <v>5216</v>
      </c>
      <c r="C58" s="222" t="s">
        <v>349</v>
      </c>
      <c r="D58" s="183"/>
      <c r="E58" s="87"/>
      <c r="F58" s="87"/>
      <c r="G58" s="87"/>
      <c r="H58" s="87"/>
      <c r="I58" s="184"/>
      <c r="J58" s="87"/>
      <c r="K58" s="185"/>
      <c r="L58" s="38"/>
      <c r="M58" s="186">
        <v>5118</v>
      </c>
      <c r="N58" s="183" t="s">
        <v>348</v>
      </c>
      <c r="O58" s="87"/>
      <c r="P58" s="87"/>
      <c r="Q58" s="87"/>
      <c r="R58" s="87"/>
      <c r="S58" s="184"/>
      <c r="T58" s="87"/>
      <c r="U58" s="185"/>
      <c r="V58" s="38"/>
      <c r="W58" s="197"/>
      <c r="X58" s="190"/>
      <c r="Y58" s="190"/>
      <c r="Z58" s="183"/>
      <c r="AA58" s="183"/>
      <c r="AB58" s="183"/>
      <c r="AC58" s="190"/>
      <c r="AD58" s="183"/>
      <c r="AE58" s="183"/>
      <c r="AF58" s="183"/>
      <c r="AG58" s="190"/>
      <c r="AH58" s="189"/>
      <c r="AI58" s="183"/>
      <c r="AJ58" s="183"/>
      <c r="AK58" s="183"/>
      <c r="AL58" s="183"/>
      <c r="AM58" s="190"/>
      <c r="AN58" s="183"/>
      <c r="AO58" s="183"/>
      <c r="AP58" s="183"/>
      <c r="AQ58" s="189"/>
      <c r="AR58" s="24"/>
      <c r="AS58" s="24"/>
    </row>
    <row r="59" spans="1:45" ht="15" customHeight="1" x14ac:dyDescent="0.2">
      <c r="A59" s="2"/>
      <c r="B59" s="182"/>
      <c r="C59" s="87"/>
      <c r="D59" s="183"/>
      <c r="E59" s="87"/>
      <c r="F59" s="87"/>
      <c r="G59" s="87"/>
      <c r="H59" s="87"/>
      <c r="I59" s="184"/>
      <c r="J59" s="87"/>
      <c r="K59" s="185"/>
      <c r="L59" s="38"/>
      <c r="M59" s="186">
        <v>5076</v>
      </c>
      <c r="N59" s="183" t="s">
        <v>347</v>
      </c>
      <c r="O59" s="87"/>
      <c r="P59" s="87"/>
      <c r="Q59" s="87"/>
      <c r="R59" s="87"/>
      <c r="S59" s="184"/>
      <c r="T59" s="87"/>
      <c r="U59" s="185"/>
      <c r="V59" s="38"/>
      <c r="W59" s="197"/>
      <c r="X59" s="190"/>
      <c r="Y59" s="190"/>
      <c r="Z59" s="183"/>
      <c r="AA59" s="183"/>
      <c r="AB59" s="183"/>
      <c r="AC59" s="190"/>
      <c r="AD59" s="183"/>
      <c r="AE59" s="183"/>
      <c r="AF59" s="183"/>
      <c r="AG59" s="190"/>
      <c r="AH59" s="189"/>
      <c r="AI59" s="183"/>
      <c r="AJ59" s="183"/>
      <c r="AK59" s="183"/>
      <c r="AL59" s="183"/>
      <c r="AM59" s="190"/>
      <c r="AN59" s="183"/>
      <c r="AO59" s="183"/>
      <c r="AP59" s="183"/>
      <c r="AQ59" s="189"/>
      <c r="AR59" s="24"/>
      <c r="AS59" s="24"/>
    </row>
    <row r="60" spans="1:45" ht="15" customHeight="1" x14ac:dyDescent="0.2">
      <c r="A60" s="2"/>
      <c r="B60" s="231" t="s">
        <v>344</v>
      </c>
      <c r="C60" s="115" t="s">
        <v>345</v>
      </c>
      <c r="D60" s="115"/>
      <c r="E60" s="62" t="s">
        <v>3</v>
      </c>
      <c r="F60" s="62"/>
      <c r="G60" s="62" t="s">
        <v>346</v>
      </c>
      <c r="H60" s="229"/>
      <c r="I60" s="234" t="s">
        <v>352</v>
      </c>
      <c r="J60" s="229"/>
      <c r="K60" s="230"/>
      <c r="L60" s="38"/>
      <c r="M60" s="186"/>
      <c r="N60" s="183"/>
      <c r="O60" s="87"/>
      <c r="P60" s="87"/>
      <c r="Q60" s="87"/>
      <c r="R60" s="87"/>
      <c r="S60" s="184"/>
      <c r="T60" s="87"/>
      <c r="U60" s="185"/>
      <c r="V60" s="38"/>
      <c r="W60" s="197"/>
      <c r="X60" s="190"/>
      <c r="Y60" s="190"/>
      <c r="Z60" s="183"/>
      <c r="AA60" s="183"/>
      <c r="AB60" s="183"/>
      <c r="AC60" s="190"/>
      <c r="AD60" s="183"/>
      <c r="AE60" s="183"/>
      <c r="AF60" s="183"/>
      <c r="AG60" s="190"/>
      <c r="AH60" s="189"/>
      <c r="AI60" s="183"/>
      <c r="AJ60" s="183"/>
      <c r="AK60" s="183"/>
      <c r="AL60" s="183"/>
      <c r="AM60" s="190"/>
      <c r="AN60" s="183"/>
      <c r="AO60" s="183"/>
      <c r="AP60" s="183"/>
      <c r="AQ60" s="189"/>
      <c r="AR60" s="24"/>
      <c r="AS60" s="24"/>
    </row>
    <row r="61" spans="1:45" ht="15" customHeight="1" x14ac:dyDescent="0.2">
      <c r="A61" s="2"/>
      <c r="B61" s="232"/>
      <c r="C61" s="233" t="s">
        <v>372</v>
      </c>
      <c r="D61" s="87"/>
      <c r="E61" s="87">
        <v>460</v>
      </c>
      <c r="F61" s="87"/>
      <c r="G61" s="87">
        <v>1691</v>
      </c>
      <c r="H61" s="87"/>
      <c r="I61" s="184"/>
      <c r="J61" s="184"/>
      <c r="K61" s="185"/>
      <c r="L61" s="38"/>
      <c r="M61" s="186"/>
      <c r="N61" s="183"/>
      <c r="O61" s="87"/>
      <c r="P61" s="87"/>
      <c r="Q61" s="87"/>
      <c r="R61" s="87"/>
      <c r="S61" s="184"/>
      <c r="T61" s="87"/>
      <c r="U61" s="185"/>
      <c r="V61" s="38"/>
      <c r="W61" s="197"/>
      <c r="X61" s="190"/>
      <c r="Y61" s="190"/>
      <c r="Z61" s="183"/>
      <c r="AA61" s="183"/>
      <c r="AB61" s="183"/>
      <c r="AC61" s="190"/>
      <c r="AD61" s="183"/>
      <c r="AE61" s="183"/>
      <c r="AF61" s="183"/>
      <c r="AG61" s="190"/>
      <c r="AH61" s="189"/>
      <c r="AI61" s="183"/>
      <c r="AJ61" s="183"/>
      <c r="AK61" s="183"/>
      <c r="AL61" s="183"/>
      <c r="AM61" s="190"/>
      <c r="AN61" s="183"/>
      <c r="AO61" s="183"/>
      <c r="AP61" s="183"/>
      <c r="AQ61" s="189"/>
      <c r="AR61" s="24"/>
      <c r="AS61" s="24"/>
    </row>
    <row r="62" spans="1:45" s="9" customFormat="1" ht="15" customHeight="1" x14ac:dyDescent="0.25">
      <c r="A62" s="23"/>
      <c r="B62" s="191"/>
      <c r="C62" s="192"/>
      <c r="D62" s="192"/>
      <c r="E62" s="192"/>
      <c r="F62" s="192"/>
      <c r="G62" s="192"/>
      <c r="H62" s="193"/>
      <c r="I62" s="193"/>
      <c r="J62" s="193"/>
      <c r="K62" s="194"/>
      <c r="L62" s="38"/>
      <c r="M62" s="191"/>
      <c r="N62" s="192"/>
      <c r="O62" s="192"/>
      <c r="P62" s="192"/>
      <c r="Q62" s="192"/>
      <c r="R62" s="192"/>
      <c r="S62" s="192"/>
      <c r="T62" s="192"/>
      <c r="U62" s="194"/>
      <c r="V62" s="38"/>
      <c r="W62" s="191"/>
      <c r="X62" s="192"/>
      <c r="Y62" s="192"/>
      <c r="Z62" s="192"/>
      <c r="AA62" s="192"/>
      <c r="AB62" s="192"/>
      <c r="AC62" s="192"/>
      <c r="AD62" s="192"/>
      <c r="AE62" s="192"/>
      <c r="AF62" s="193"/>
      <c r="AG62" s="193"/>
      <c r="AH62" s="194"/>
      <c r="AI62" s="192"/>
      <c r="AJ62" s="192"/>
      <c r="AK62" s="192"/>
      <c r="AL62" s="192"/>
      <c r="AM62" s="192"/>
      <c r="AN62" s="192"/>
      <c r="AO62" s="192"/>
      <c r="AP62" s="192"/>
      <c r="AQ62" s="195"/>
      <c r="AR62" s="35"/>
      <c r="AS62" s="39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208"/>
      <c r="AG63" s="209"/>
      <c r="AH63" s="209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9"/>
    </row>
    <row r="64" spans="1:45" ht="15" customHeight="1" x14ac:dyDescent="0.2">
      <c r="A64" s="2"/>
      <c r="B64" s="179" t="s">
        <v>175</v>
      </c>
      <c r="C64" s="62"/>
      <c r="D64" s="62"/>
      <c r="E64" s="62"/>
      <c r="F64" s="62" t="s">
        <v>173</v>
      </c>
      <c r="G64" s="62" t="s">
        <v>3</v>
      </c>
      <c r="H64" s="62" t="s">
        <v>5</v>
      </c>
      <c r="I64" s="62" t="s">
        <v>6</v>
      </c>
      <c r="J64" s="62" t="s">
        <v>174</v>
      </c>
      <c r="K64" s="180" t="s">
        <v>16</v>
      </c>
      <c r="L64" s="35"/>
      <c r="M64" s="196" t="s">
        <v>260</v>
      </c>
      <c r="N64" s="113"/>
      <c r="O64" s="113"/>
      <c r="P64" s="62" t="s">
        <v>3</v>
      </c>
      <c r="Q64" s="62" t="s">
        <v>5</v>
      </c>
      <c r="R64" s="62" t="s">
        <v>6</v>
      </c>
      <c r="S64" s="62" t="s">
        <v>174</v>
      </c>
      <c r="T64" s="113"/>
      <c r="U64" s="180" t="s">
        <v>16</v>
      </c>
      <c r="V64" s="35"/>
      <c r="W64" s="196" t="s">
        <v>263</v>
      </c>
      <c r="X64" s="113"/>
      <c r="Y64" s="113"/>
      <c r="Z64" s="113"/>
      <c r="AA64" s="113"/>
      <c r="AB64" s="113"/>
      <c r="AC64" s="113"/>
      <c r="AD64" s="113"/>
      <c r="AE64" s="113"/>
      <c r="AF64" s="210"/>
      <c r="AG64" s="210"/>
      <c r="AH64" s="211"/>
      <c r="AI64" s="181" t="s">
        <v>333</v>
      </c>
      <c r="AJ64" s="115"/>
      <c r="AK64" s="115"/>
      <c r="AL64" s="227" t="s">
        <v>3</v>
      </c>
      <c r="AM64" s="227" t="s">
        <v>5</v>
      </c>
      <c r="AN64" s="227" t="s">
        <v>6</v>
      </c>
      <c r="AO64" s="113"/>
      <c r="AP64" s="113"/>
      <c r="AQ64" s="85"/>
      <c r="AR64" s="24"/>
      <c r="AS64" s="24"/>
    </row>
    <row r="65" spans="1:45" ht="15" customHeight="1" x14ac:dyDescent="0.2">
      <c r="A65" s="2"/>
      <c r="B65" s="182">
        <v>2007</v>
      </c>
      <c r="C65" s="87" t="s">
        <v>71</v>
      </c>
      <c r="D65" s="183" t="s">
        <v>80</v>
      </c>
      <c r="E65" s="87"/>
      <c r="F65" s="87">
        <v>22</v>
      </c>
      <c r="G65" s="87">
        <v>3</v>
      </c>
      <c r="H65" s="184">
        <v>0</v>
      </c>
      <c r="I65" s="184">
        <v>0.33333333333333331</v>
      </c>
      <c r="J65" s="184">
        <v>0.33333333333333331</v>
      </c>
      <c r="K65" s="185">
        <v>0.66666666666666663</v>
      </c>
      <c r="L65" s="38"/>
      <c r="M65" s="186" t="s">
        <v>204</v>
      </c>
      <c r="N65" s="87"/>
      <c r="O65" s="87">
        <v>20</v>
      </c>
      <c r="P65" s="87" t="s">
        <v>207</v>
      </c>
      <c r="Q65" s="184"/>
      <c r="R65" s="87" t="s">
        <v>229</v>
      </c>
      <c r="S65" s="87" t="s">
        <v>240</v>
      </c>
      <c r="T65" s="188"/>
      <c r="U65" s="199" t="s">
        <v>249</v>
      </c>
      <c r="V65" s="38"/>
      <c r="W65" s="186" t="s">
        <v>258</v>
      </c>
      <c r="X65" s="190"/>
      <c r="Y65" s="183"/>
      <c r="Z65" s="183"/>
      <c r="AA65" s="183"/>
      <c r="AB65" s="183"/>
      <c r="AC65" s="183"/>
      <c r="AD65" s="183"/>
      <c r="AE65" s="183"/>
      <c r="AF65" s="183"/>
      <c r="AG65" s="204"/>
      <c r="AH65" s="205"/>
      <c r="AI65" s="183" t="s">
        <v>340</v>
      </c>
      <c r="AJ65" s="183"/>
      <c r="AK65" s="183"/>
      <c r="AL65" s="204">
        <v>103</v>
      </c>
      <c r="AM65" s="204">
        <v>33</v>
      </c>
      <c r="AN65" s="204">
        <v>42</v>
      </c>
      <c r="AO65" s="183"/>
      <c r="AP65" s="183"/>
      <c r="AQ65" s="189"/>
      <c r="AR65" s="24"/>
      <c r="AS65" s="24"/>
    </row>
    <row r="66" spans="1:45" ht="15" customHeight="1" x14ac:dyDescent="0.2">
      <c r="A66" s="2"/>
      <c r="B66" s="182">
        <v>2008</v>
      </c>
      <c r="C66" s="87" t="s">
        <v>67</v>
      </c>
      <c r="D66" s="183" t="s">
        <v>80</v>
      </c>
      <c r="E66" s="87"/>
      <c r="F66" s="87">
        <v>23</v>
      </c>
      <c r="G66" s="87">
        <v>10</v>
      </c>
      <c r="H66" s="184">
        <v>0</v>
      </c>
      <c r="I66" s="184">
        <v>0.5</v>
      </c>
      <c r="J66" s="184">
        <v>0.5</v>
      </c>
      <c r="K66" s="185">
        <v>1.4</v>
      </c>
      <c r="L66" s="38"/>
      <c r="M66" s="186" t="s">
        <v>205</v>
      </c>
      <c r="N66" s="87"/>
      <c r="O66" s="87">
        <v>20</v>
      </c>
      <c r="P66" s="87" t="s">
        <v>208</v>
      </c>
      <c r="Q66" s="184"/>
      <c r="R66" s="87" t="s">
        <v>230</v>
      </c>
      <c r="S66" s="87" t="s">
        <v>176</v>
      </c>
      <c r="T66" s="188"/>
      <c r="U66" s="199" t="s">
        <v>250</v>
      </c>
      <c r="V66" s="38"/>
      <c r="W66" s="197" t="s">
        <v>369</v>
      </c>
      <c r="X66" s="190"/>
      <c r="Y66" s="190" t="s">
        <v>371</v>
      </c>
      <c r="Z66" s="222"/>
      <c r="AA66" s="222"/>
      <c r="AB66" s="222"/>
      <c r="AC66" s="222"/>
      <c r="AD66" s="222"/>
      <c r="AE66" s="222"/>
      <c r="AF66" s="222"/>
      <c r="AG66" s="222" t="s">
        <v>370</v>
      </c>
      <c r="AH66" s="189"/>
      <c r="AI66" s="183" t="s">
        <v>334</v>
      </c>
      <c r="AJ66" s="183"/>
      <c r="AK66" s="183"/>
      <c r="AL66" s="204"/>
      <c r="AM66" s="228">
        <f>PRODUCT(AM65/AL65)</f>
        <v>0.32038834951456313</v>
      </c>
      <c r="AN66" s="228">
        <f>PRODUCT(AN65/AL65)</f>
        <v>0.40776699029126212</v>
      </c>
      <c r="AO66" s="183"/>
      <c r="AP66" s="183"/>
      <c r="AQ66" s="189"/>
      <c r="AR66" s="24"/>
      <c r="AS66" s="24"/>
    </row>
    <row r="67" spans="1:45" ht="15" customHeight="1" x14ac:dyDescent="0.2">
      <c r="A67" s="2"/>
      <c r="B67" s="182">
        <v>2009</v>
      </c>
      <c r="C67" s="87" t="s">
        <v>60</v>
      </c>
      <c r="D67" s="183" t="s">
        <v>80</v>
      </c>
      <c r="E67" s="87"/>
      <c r="F67" s="87">
        <v>24</v>
      </c>
      <c r="G67" s="87">
        <v>14</v>
      </c>
      <c r="H67" s="184">
        <v>0.21428571428571427</v>
      </c>
      <c r="I67" s="184">
        <v>7.1428571428571425E-2</v>
      </c>
      <c r="J67" s="184">
        <v>0.2857142857142857</v>
      </c>
      <c r="K67" s="185">
        <v>1.2142857142857142</v>
      </c>
      <c r="L67" s="38"/>
      <c r="M67" s="186" t="s">
        <v>206</v>
      </c>
      <c r="N67" s="87"/>
      <c r="O67" s="87">
        <v>21</v>
      </c>
      <c r="P67" s="87" t="s">
        <v>209</v>
      </c>
      <c r="Q67" s="184" t="s">
        <v>218</v>
      </c>
      <c r="R67" s="87" t="s">
        <v>231</v>
      </c>
      <c r="S67" s="87" t="s">
        <v>241</v>
      </c>
      <c r="T67" s="188"/>
      <c r="U67" s="199" t="s">
        <v>251</v>
      </c>
      <c r="V67" s="38"/>
      <c r="W67" s="197"/>
      <c r="X67" s="190"/>
      <c r="Y67" s="183"/>
      <c r="Z67" s="183"/>
      <c r="AA67" s="183"/>
      <c r="AB67" s="183"/>
      <c r="AC67" s="183"/>
      <c r="AD67" s="183"/>
      <c r="AE67" s="190"/>
      <c r="AF67" s="207"/>
      <c r="AG67" s="188"/>
      <c r="AH67" s="206"/>
      <c r="AI67" s="183"/>
      <c r="AJ67" s="183"/>
      <c r="AK67" s="183"/>
      <c r="AL67" s="183"/>
      <c r="AM67" s="190"/>
      <c r="AN67" s="183"/>
      <c r="AO67" s="183"/>
      <c r="AP67" s="183"/>
      <c r="AQ67" s="189"/>
      <c r="AR67" s="24"/>
      <c r="AS67" s="24"/>
    </row>
    <row r="68" spans="1:45" ht="15" customHeight="1" x14ac:dyDescent="0.2">
      <c r="A68" s="2"/>
      <c r="B68" s="182">
        <v>2010</v>
      </c>
      <c r="C68" s="87" t="s">
        <v>60</v>
      </c>
      <c r="D68" s="183" t="s">
        <v>80</v>
      </c>
      <c r="E68" s="87"/>
      <c r="F68" s="87">
        <v>25</v>
      </c>
      <c r="G68" s="87">
        <v>10</v>
      </c>
      <c r="H68" s="184">
        <v>0.1</v>
      </c>
      <c r="I68" s="184">
        <v>0.3</v>
      </c>
      <c r="J68" s="184">
        <v>0.4</v>
      </c>
      <c r="K68" s="185">
        <v>1.8</v>
      </c>
      <c r="L68" s="38"/>
      <c r="M68" s="186" t="s">
        <v>178</v>
      </c>
      <c r="N68" s="87"/>
      <c r="O68" s="87"/>
      <c r="P68" s="87" t="s">
        <v>210</v>
      </c>
      <c r="Q68" s="184" t="s">
        <v>219</v>
      </c>
      <c r="R68" s="87" t="s">
        <v>226</v>
      </c>
      <c r="S68" s="87" t="s">
        <v>242</v>
      </c>
      <c r="T68" s="188"/>
      <c r="U68" s="199" t="s">
        <v>252</v>
      </c>
      <c r="V68" s="38"/>
      <c r="W68" s="197"/>
      <c r="X68" s="190"/>
      <c r="Y68" s="183"/>
      <c r="Z68" s="183"/>
      <c r="AA68" s="183"/>
      <c r="AB68" s="183"/>
      <c r="AC68" s="183"/>
      <c r="AD68" s="183"/>
      <c r="AE68" s="190"/>
      <c r="AF68" s="200"/>
      <c r="AG68" s="188"/>
      <c r="AH68" s="206"/>
      <c r="AI68" s="183"/>
      <c r="AJ68" s="183"/>
      <c r="AK68" s="183"/>
      <c r="AL68" s="183"/>
      <c r="AM68" s="190"/>
      <c r="AN68" s="183"/>
      <c r="AO68" s="183"/>
      <c r="AP68" s="183"/>
      <c r="AQ68" s="189"/>
      <c r="AR68" s="24"/>
      <c r="AS68" s="24"/>
    </row>
    <row r="69" spans="1:45" ht="15" customHeight="1" x14ac:dyDescent="0.2">
      <c r="A69" s="2"/>
      <c r="B69" s="182">
        <v>2011</v>
      </c>
      <c r="C69" s="87" t="s">
        <v>67</v>
      </c>
      <c r="D69" s="183" t="s">
        <v>80</v>
      </c>
      <c r="E69" s="87"/>
      <c r="F69" s="87">
        <v>26</v>
      </c>
      <c r="G69" s="87">
        <v>12</v>
      </c>
      <c r="H69" s="184">
        <v>0</v>
      </c>
      <c r="I69" s="184">
        <v>8.3333333333333329E-2</v>
      </c>
      <c r="J69" s="184">
        <v>8.3333333333333329E-2</v>
      </c>
      <c r="K69" s="185">
        <v>3.0833333333333335</v>
      </c>
      <c r="L69" s="38"/>
      <c r="M69" s="186" t="s">
        <v>181</v>
      </c>
      <c r="N69" s="87"/>
      <c r="O69" s="87"/>
      <c r="P69" s="87" t="s">
        <v>211</v>
      </c>
      <c r="Q69" s="184" t="s">
        <v>220</v>
      </c>
      <c r="R69" s="87" t="s">
        <v>232</v>
      </c>
      <c r="S69" s="87" t="s">
        <v>243</v>
      </c>
      <c r="T69" s="188"/>
      <c r="U69" s="199" t="s">
        <v>253</v>
      </c>
      <c r="V69" s="38"/>
      <c r="W69" s="212"/>
      <c r="X69" s="187"/>
      <c r="Y69" s="187"/>
      <c r="Z69" s="187"/>
      <c r="AA69" s="187"/>
      <c r="AB69" s="187"/>
      <c r="AC69" s="187"/>
      <c r="AD69" s="187"/>
      <c r="AE69" s="187"/>
      <c r="AF69" s="188"/>
      <c r="AG69" s="188"/>
      <c r="AH69" s="198"/>
      <c r="AI69" s="183"/>
      <c r="AJ69" s="183"/>
      <c r="AK69" s="183"/>
      <c r="AL69" s="183"/>
      <c r="AM69" s="190"/>
      <c r="AN69" s="183"/>
      <c r="AO69" s="183"/>
      <c r="AP69" s="183"/>
      <c r="AQ69" s="189"/>
      <c r="AR69" s="24"/>
      <c r="AS69" s="24"/>
    </row>
    <row r="70" spans="1:45" ht="15" customHeight="1" x14ac:dyDescent="0.2">
      <c r="A70" s="2"/>
      <c r="B70" s="182">
        <v>2012</v>
      </c>
      <c r="C70" s="87" t="s">
        <v>86</v>
      </c>
      <c r="D70" s="183" t="s">
        <v>80</v>
      </c>
      <c r="E70" s="87"/>
      <c r="F70" s="87">
        <v>27</v>
      </c>
      <c r="G70" s="87"/>
      <c r="H70" s="184"/>
      <c r="I70" s="184"/>
      <c r="J70" s="184"/>
      <c r="K70" s="185"/>
      <c r="L70" s="38"/>
      <c r="M70" s="186" t="s">
        <v>184</v>
      </c>
      <c r="N70" s="87"/>
      <c r="O70" s="87"/>
      <c r="P70" s="87" t="s">
        <v>212</v>
      </c>
      <c r="Q70" s="184" t="s">
        <v>221</v>
      </c>
      <c r="R70" s="87" t="s">
        <v>233</v>
      </c>
      <c r="S70" s="87" t="s">
        <v>244</v>
      </c>
      <c r="T70" s="188"/>
      <c r="U70" s="199" t="s">
        <v>254</v>
      </c>
      <c r="V70" s="38"/>
      <c r="W70" s="212"/>
      <c r="X70" s="187"/>
      <c r="Y70" s="187"/>
      <c r="Z70" s="187"/>
      <c r="AA70" s="187"/>
      <c r="AB70" s="187"/>
      <c r="AC70" s="187"/>
      <c r="AD70" s="187"/>
      <c r="AE70" s="187"/>
      <c r="AF70" s="188"/>
      <c r="AG70" s="188"/>
      <c r="AH70" s="198"/>
      <c r="AI70" s="183"/>
      <c r="AJ70" s="183"/>
      <c r="AK70" s="183"/>
      <c r="AL70" s="183"/>
      <c r="AM70" s="190"/>
      <c r="AN70" s="183"/>
      <c r="AO70" s="183"/>
      <c r="AP70" s="183"/>
      <c r="AQ70" s="189"/>
      <c r="AR70" s="24"/>
      <c r="AS70" s="24"/>
    </row>
    <row r="71" spans="1:45" ht="15" customHeight="1" x14ac:dyDescent="0.2">
      <c r="A71" s="2"/>
      <c r="B71" s="182">
        <v>2013</v>
      </c>
      <c r="C71" s="87" t="s">
        <v>71</v>
      </c>
      <c r="D71" s="183" t="s">
        <v>80</v>
      </c>
      <c r="E71" s="87"/>
      <c r="F71" s="87">
        <v>28</v>
      </c>
      <c r="G71" s="87"/>
      <c r="H71" s="184"/>
      <c r="I71" s="184"/>
      <c r="J71" s="184"/>
      <c r="K71" s="185"/>
      <c r="L71" s="38"/>
      <c r="M71" s="186" t="s">
        <v>186</v>
      </c>
      <c r="N71" s="87"/>
      <c r="O71" s="87"/>
      <c r="P71" s="87" t="s">
        <v>213</v>
      </c>
      <c r="Q71" s="184" t="s">
        <v>222</v>
      </c>
      <c r="R71" s="87" t="s">
        <v>234</v>
      </c>
      <c r="S71" s="87" t="s">
        <v>245</v>
      </c>
      <c r="T71" s="188"/>
      <c r="U71" s="199" t="s">
        <v>233</v>
      </c>
      <c r="V71" s="38"/>
      <c r="W71" s="212"/>
      <c r="X71" s="187"/>
      <c r="Y71" s="187"/>
      <c r="Z71" s="187"/>
      <c r="AA71" s="187"/>
      <c r="AB71" s="187"/>
      <c r="AC71" s="187"/>
      <c r="AD71" s="187"/>
      <c r="AE71" s="187"/>
      <c r="AF71" s="188"/>
      <c r="AG71" s="188"/>
      <c r="AH71" s="198"/>
      <c r="AI71" s="183"/>
      <c r="AJ71" s="183"/>
      <c r="AK71" s="183"/>
      <c r="AL71" s="183"/>
      <c r="AM71" s="190"/>
      <c r="AN71" s="183"/>
      <c r="AO71" s="183"/>
      <c r="AP71" s="183"/>
      <c r="AQ71" s="189"/>
      <c r="AR71" s="24"/>
      <c r="AS71" s="24"/>
    </row>
    <row r="72" spans="1:45" ht="15" customHeight="1" x14ac:dyDescent="0.2">
      <c r="A72" s="2"/>
      <c r="B72" s="182">
        <v>2014</v>
      </c>
      <c r="C72" s="87" t="s">
        <v>71</v>
      </c>
      <c r="D72" s="183" t="s">
        <v>80</v>
      </c>
      <c r="E72" s="87"/>
      <c r="F72" s="87">
        <v>29</v>
      </c>
      <c r="G72" s="87"/>
      <c r="H72" s="184"/>
      <c r="I72" s="184"/>
      <c r="J72" s="184"/>
      <c r="K72" s="185"/>
      <c r="L72" s="38"/>
      <c r="M72" s="186" t="s">
        <v>189</v>
      </c>
      <c r="N72" s="87"/>
      <c r="O72" s="87"/>
      <c r="P72" s="87" t="s">
        <v>214</v>
      </c>
      <c r="Q72" s="184" t="s">
        <v>223</v>
      </c>
      <c r="R72" s="87" t="s">
        <v>235</v>
      </c>
      <c r="S72" s="87" t="s">
        <v>246</v>
      </c>
      <c r="T72" s="188"/>
      <c r="U72" s="199" t="s">
        <v>182</v>
      </c>
      <c r="V72" s="38"/>
      <c r="W72" s="182"/>
      <c r="X72" s="190"/>
      <c r="Y72" s="183"/>
      <c r="Z72" s="183"/>
      <c r="AA72" s="183"/>
      <c r="AB72" s="183"/>
      <c r="AC72" s="187"/>
      <c r="AD72" s="183"/>
      <c r="AE72" s="190"/>
      <c r="AF72" s="207"/>
      <c r="AG72" s="188"/>
      <c r="AH72" s="206"/>
      <c r="AI72" s="183"/>
      <c r="AJ72" s="183"/>
      <c r="AK72" s="183"/>
      <c r="AL72" s="183"/>
      <c r="AM72" s="190"/>
      <c r="AN72" s="183"/>
      <c r="AO72" s="183"/>
      <c r="AP72" s="183"/>
      <c r="AQ72" s="189"/>
      <c r="AR72" s="24"/>
      <c r="AS72" s="24"/>
    </row>
    <row r="73" spans="1:45" ht="15" customHeight="1" x14ac:dyDescent="0.2">
      <c r="A73" s="2"/>
      <c r="B73" s="182">
        <v>2015</v>
      </c>
      <c r="C73" s="87" t="s">
        <v>56</v>
      </c>
      <c r="D73" s="183" t="s">
        <v>80</v>
      </c>
      <c r="E73" s="87"/>
      <c r="F73" s="87">
        <v>30</v>
      </c>
      <c r="G73" s="87">
        <v>5</v>
      </c>
      <c r="H73" s="184">
        <v>0.2</v>
      </c>
      <c r="I73" s="184">
        <v>0</v>
      </c>
      <c r="J73" s="184">
        <v>0.2</v>
      </c>
      <c r="K73" s="185">
        <v>6.2</v>
      </c>
      <c r="L73" s="38"/>
      <c r="M73" s="186" t="s">
        <v>191</v>
      </c>
      <c r="N73" s="87"/>
      <c r="O73" s="87"/>
      <c r="P73" s="87" t="s">
        <v>215</v>
      </c>
      <c r="Q73" s="184" t="s">
        <v>224</v>
      </c>
      <c r="R73" s="87" t="s">
        <v>236</v>
      </c>
      <c r="S73" s="87" t="s">
        <v>247</v>
      </c>
      <c r="T73" s="188"/>
      <c r="U73" s="199" t="s">
        <v>255</v>
      </c>
      <c r="V73" s="38"/>
      <c r="W73" s="197"/>
      <c r="X73" s="190"/>
      <c r="Y73" s="183"/>
      <c r="Z73" s="183"/>
      <c r="AA73" s="183"/>
      <c r="AB73" s="183"/>
      <c r="AC73" s="183"/>
      <c r="AD73" s="183"/>
      <c r="AE73" s="190"/>
      <c r="AF73" s="207"/>
      <c r="AG73" s="188"/>
      <c r="AH73" s="206"/>
      <c r="AI73" s="183"/>
      <c r="AJ73" s="183"/>
      <c r="AK73" s="183"/>
      <c r="AL73" s="183"/>
      <c r="AM73" s="190"/>
      <c r="AN73" s="183"/>
      <c r="AO73" s="183"/>
      <c r="AP73" s="183"/>
      <c r="AQ73" s="189"/>
      <c r="AR73" s="24"/>
      <c r="AS73" s="24"/>
    </row>
    <row r="74" spans="1:45" ht="15" customHeight="1" x14ac:dyDescent="0.2">
      <c r="A74" s="2"/>
      <c r="B74" s="182">
        <v>2016</v>
      </c>
      <c r="C74" s="87" t="s">
        <v>67</v>
      </c>
      <c r="D74" s="183" t="s">
        <v>80</v>
      </c>
      <c r="E74" s="87"/>
      <c r="F74" s="87">
        <v>31</v>
      </c>
      <c r="G74" s="87">
        <v>9</v>
      </c>
      <c r="H74" s="184">
        <v>0.55555555555555558</v>
      </c>
      <c r="I74" s="225">
        <v>0.88888888888888884</v>
      </c>
      <c r="J74" s="225">
        <v>1.4444444444444444</v>
      </c>
      <c r="K74" s="226">
        <v>6.7777777777777777</v>
      </c>
      <c r="L74" s="38"/>
      <c r="M74" s="186" t="s">
        <v>194</v>
      </c>
      <c r="N74" s="87"/>
      <c r="O74" s="87"/>
      <c r="P74" s="87" t="s">
        <v>216</v>
      </c>
      <c r="Q74" s="184" t="s">
        <v>225</v>
      </c>
      <c r="R74" s="87" t="s">
        <v>237</v>
      </c>
      <c r="S74" s="87" t="s">
        <v>232</v>
      </c>
      <c r="T74" s="188"/>
      <c r="U74" s="199" t="s">
        <v>187</v>
      </c>
      <c r="V74" s="38"/>
      <c r="W74" s="197"/>
      <c r="X74" s="190"/>
      <c r="Y74" s="183"/>
      <c r="Z74" s="183"/>
      <c r="AA74" s="183"/>
      <c r="AB74" s="183"/>
      <c r="AC74" s="183"/>
      <c r="AD74" s="183"/>
      <c r="AE74" s="190"/>
      <c r="AF74" s="200"/>
      <c r="AG74" s="188"/>
      <c r="AH74" s="206"/>
      <c r="AI74" s="183"/>
      <c r="AJ74" s="183"/>
      <c r="AK74" s="183"/>
      <c r="AL74" s="183"/>
      <c r="AM74" s="190"/>
      <c r="AN74" s="183"/>
      <c r="AO74" s="183"/>
      <c r="AP74" s="183"/>
      <c r="AQ74" s="189"/>
      <c r="AR74" s="24"/>
      <c r="AS74" s="24"/>
    </row>
    <row r="75" spans="1:45" ht="15" customHeight="1" x14ac:dyDescent="0.2">
      <c r="A75" s="2"/>
      <c r="B75" s="182">
        <v>2017</v>
      </c>
      <c r="C75" s="87" t="s">
        <v>67</v>
      </c>
      <c r="D75" s="183" t="s">
        <v>80</v>
      </c>
      <c r="E75" s="87"/>
      <c r="F75" s="87">
        <v>32</v>
      </c>
      <c r="G75" s="87">
        <v>10</v>
      </c>
      <c r="H75" s="184">
        <v>0.2</v>
      </c>
      <c r="I75" s="184">
        <v>1.2</v>
      </c>
      <c r="J75" s="184">
        <v>1.4</v>
      </c>
      <c r="K75" s="185">
        <v>5.8</v>
      </c>
      <c r="L75" s="38"/>
      <c r="M75" s="186" t="s">
        <v>196</v>
      </c>
      <c r="N75" s="87"/>
      <c r="O75" s="87"/>
      <c r="P75" s="87" t="s">
        <v>192</v>
      </c>
      <c r="Q75" s="184" t="s">
        <v>226</v>
      </c>
      <c r="R75" s="87" t="s">
        <v>238</v>
      </c>
      <c r="S75" s="87" t="s">
        <v>248</v>
      </c>
      <c r="T75" s="188"/>
      <c r="U75" s="199" t="s">
        <v>256</v>
      </c>
      <c r="V75" s="38"/>
      <c r="W75" s="212"/>
      <c r="X75" s="187"/>
      <c r="Y75" s="187"/>
      <c r="Z75" s="187"/>
      <c r="AA75" s="187"/>
      <c r="AB75" s="187"/>
      <c r="AC75" s="187"/>
      <c r="AD75" s="187"/>
      <c r="AE75" s="187"/>
      <c r="AF75" s="188"/>
      <c r="AG75" s="188"/>
      <c r="AH75" s="198"/>
      <c r="AI75" s="183"/>
      <c r="AJ75" s="183"/>
      <c r="AK75" s="183"/>
      <c r="AL75" s="183"/>
      <c r="AM75" s="190"/>
      <c r="AN75" s="183"/>
      <c r="AO75" s="183"/>
      <c r="AP75" s="183"/>
      <c r="AQ75" s="189"/>
      <c r="AR75" s="24"/>
      <c r="AS75" s="24"/>
    </row>
    <row r="76" spans="1:45" ht="15" customHeight="1" x14ac:dyDescent="0.2">
      <c r="A76" s="2"/>
      <c r="B76" s="182">
        <v>2018</v>
      </c>
      <c r="C76" s="87" t="s">
        <v>60</v>
      </c>
      <c r="D76" s="183" t="s">
        <v>80</v>
      </c>
      <c r="E76" s="87"/>
      <c r="F76" s="87">
        <v>33</v>
      </c>
      <c r="G76" s="87">
        <v>12</v>
      </c>
      <c r="H76" s="184">
        <v>0.66666666666666663</v>
      </c>
      <c r="I76" s="184">
        <v>0.25</v>
      </c>
      <c r="J76" s="184">
        <v>0.91666666666666663</v>
      </c>
      <c r="K76" s="185">
        <v>4.25</v>
      </c>
      <c r="L76" s="38"/>
      <c r="M76" s="186" t="s">
        <v>198</v>
      </c>
      <c r="N76" s="87"/>
      <c r="O76" s="87"/>
      <c r="P76" s="87" t="s">
        <v>217</v>
      </c>
      <c r="Q76" s="184" t="s">
        <v>227</v>
      </c>
      <c r="R76" s="87" t="s">
        <v>239</v>
      </c>
      <c r="S76" s="87" t="s">
        <v>214</v>
      </c>
      <c r="T76" s="188"/>
      <c r="U76" s="199" t="s">
        <v>257</v>
      </c>
      <c r="V76" s="38"/>
      <c r="W76" s="212"/>
      <c r="X76" s="187"/>
      <c r="Y76" s="187"/>
      <c r="Z76" s="187"/>
      <c r="AA76" s="187"/>
      <c r="AB76" s="187"/>
      <c r="AC76" s="187"/>
      <c r="AD76" s="187"/>
      <c r="AE76" s="187"/>
      <c r="AF76" s="188"/>
      <c r="AG76" s="188"/>
      <c r="AH76" s="198"/>
      <c r="AI76" s="183"/>
      <c r="AJ76" s="183"/>
      <c r="AK76" s="183"/>
      <c r="AL76" s="183"/>
      <c r="AM76" s="190"/>
      <c r="AN76" s="183"/>
      <c r="AO76" s="183"/>
      <c r="AP76" s="183"/>
      <c r="AQ76" s="189"/>
      <c r="AR76" s="24"/>
      <c r="AS76" s="24"/>
    </row>
    <row r="77" spans="1:45" ht="15" customHeight="1" x14ac:dyDescent="0.2">
      <c r="A77" s="2"/>
      <c r="B77" s="182">
        <v>2019</v>
      </c>
      <c r="C77" s="87" t="s">
        <v>62</v>
      </c>
      <c r="D77" s="183" t="s">
        <v>80</v>
      </c>
      <c r="E77" s="87"/>
      <c r="F77" s="87">
        <v>34</v>
      </c>
      <c r="G77" s="87">
        <v>10</v>
      </c>
      <c r="H77" s="225">
        <v>1</v>
      </c>
      <c r="I77" s="184">
        <v>0.3</v>
      </c>
      <c r="J77" s="184">
        <v>1.3</v>
      </c>
      <c r="K77" s="185">
        <v>3</v>
      </c>
      <c r="L77" s="38"/>
      <c r="M77" s="186" t="s">
        <v>200</v>
      </c>
      <c r="N77" s="87"/>
      <c r="O77" s="87"/>
      <c r="P77" s="87" t="s">
        <v>169</v>
      </c>
      <c r="Q77" s="184" t="s">
        <v>228</v>
      </c>
      <c r="R77" s="87" t="s">
        <v>171</v>
      </c>
      <c r="S77" s="87" t="s">
        <v>239</v>
      </c>
      <c r="T77" s="188"/>
      <c r="U77" s="199" t="s">
        <v>170</v>
      </c>
      <c r="V77" s="38"/>
      <c r="W77" s="212"/>
      <c r="X77" s="187"/>
      <c r="Y77" s="187"/>
      <c r="Z77" s="187"/>
      <c r="AA77" s="187"/>
      <c r="AB77" s="187"/>
      <c r="AC77" s="187"/>
      <c r="AD77" s="187"/>
      <c r="AE77" s="187"/>
      <c r="AF77" s="188"/>
      <c r="AG77" s="188"/>
      <c r="AH77" s="198"/>
      <c r="AI77" s="183"/>
      <c r="AJ77" s="183"/>
      <c r="AK77" s="183"/>
      <c r="AL77" s="183"/>
      <c r="AM77" s="190"/>
      <c r="AN77" s="183"/>
      <c r="AO77" s="183"/>
      <c r="AP77" s="183"/>
      <c r="AQ77" s="189"/>
      <c r="AR77" s="24"/>
      <c r="AS77" s="24"/>
    </row>
    <row r="78" spans="1:45" ht="15" customHeight="1" x14ac:dyDescent="0.2">
      <c r="A78" s="2"/>
      <c r="B78" s="182">
        <v>2020</v>
      </c>
      <c r="C78" s="87" t="s">
        <v>60</v>
      </c>
      <c r="D78" s="183" t="s">
        <v>80</v>
      </c>
      <c r="E78" s="87"/>
      <c r="F78" s="87">
        <v>35</v>
      </c>
      <c r="G78" s="87">
        <v>8</v>
      </c>
      <c r="H78" s="87">
        <f>PRODUCT(3/8)</f>
        <v>0.375</v>
      </c>
      <c r="I78" s="184">
        <f>PRODUCT(5/8)</f>
        <v>0.625</v>
      </c>
      <c r="J78" s="184">
        <v>1</v>
      </c>
      <c r="K78" s="185">
        <f>PRODUCT(57/8)</f>
        <v>7.125</v>
      </c>
      <c r="L78" s="38"/>
      <c r="M78" s="186" t="s">
        <v>368</v>
      </c>
      <c r="N78" s="87"/>
      <c r="O78" s="87"/>
      <c r="P78" s="91" t="s">
        <v>374</v>
      </c>
      <c r="Q78" s="91" t="s">
        <v>375</v>
      </c>
      <c r="R78" s="225" t="s">
        <v>354</v>
      </c>
      <c r="S78" s="225" t="s">
        <v>376</v>
      </c>
      <c r="T78" s="225"/>
      <c r="U78" s="226" t="s">
        <v>377</v>
      </c>
      <c r="V78" s="38"/>
      <c r="W78" s="212"/>
      <c r="X78" s="187"/>
      <c r="Y78" s="187"/>
      <c r="Z78" s="187"/>
      <c r="AA78" s="187"/>
      <c r="AB78" s="187"/>
      <c r="AC78" s="187"/>
      <c r="AD78" s="187"/>
      <c r="AE78" s="187"/>
      <c r="AF78" s="188"/>
      <c r="AG78" s="188"/>
      <c r="AH78" s="198"/>
      <c r="AI78" s="183"/>
      <c r="AJ78" s="183"/>
      <c r="AK78" s="183"/>
      <c r="AL78" s="183"/>
      <c r="AM78" s="190"/>
      <c r="AN78" s="183"/>
      <c r="AO78" s="183"/>
      <c r="AP78" s="183"/>
      <c r="AQ78" s="189"/>
      <c r="AR78" s="24"/>
      <c r="AS78" s="24"/>
    </row>
    <row r="79" spans="1:45" s="9" customFormat="1" ht="15" customHeight="1" x14ac:dyDescent="0.25">
      <c r="A79" s="23"/>
      <c r="B79" s="191"/>
      <c r="C79" s="192"/>
      <c r="D79" s="192"/>
      <c r="E79" s="192"/>
      <c r="F79" s="192"/>
      <c r="G79" s="192"/>
      <c r="H79" s="193"/>
      <c r="I79" s="193"/>
      <c r="J79" s="193"/>
      <c r="K79" s="194"/>
      <c r="L79" s="38"/>
      <c r="M79" s="191"/>
      <c r="N79" s="192"/>
      <c r="O79" s="192"/>
      <c r="P79" s="192"/>
      <c r="Q79" s="192"/>
      <c r="R79" s="192"/>
      <c r="S79" s="192"/>
      <c r="T79" s="192"/>
      <c r="U79" s="194"/>
      <c r="V79" s="38"/>
      <c r="W79" s="191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5"/>
      <c r="AI79" s="192"/>
      <c r="AJ79" s="192"/>
      <c r="AK79" s="192"/>
      <c r="AL79" s="192"/>
      <c r="AM79" s="192"/>
      <c r="AN79" s="192"/>
      <c r="AO79" s="192"/>
      <c r="AP79" s="192"/>
      <c r="AQ79" s="195"/>
      <c r="AR79" s="35"/>
      <c r="AS79" s="39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24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9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8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8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8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8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8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8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8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8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8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8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8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8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8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8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8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8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8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8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8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5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5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8"/>
      <c r="AG146" s="35"/>
      <c r="AH146" s="35"/>
      <c r="AI146" s="35"/>
      <c r="AJ146" s="35"/>
      <c r="AK146" s="35"/>
      <c r="AL146" s="24"/>
      <c r="AM146" s="24"/>
      <c r="AN146" s="24"/>
      <c r="AO146" s="35"/>
      <c r="AP146" s="35"/>
      <c r="AQ146" s="35"/>
      <c r="AR146" s="39"/>
      <c r="AS146" s="3"/>
    </row>
    <row r="147" spans="1:45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8"/>
      <c r="AG147" s="35"/>
      <c r="AH147" s="35"/>
      <c r="AI147" s="35"/>
      <c r="AJ147" s="35"/>
      <c r="AK147" s="35"/>
      <c r="AL147" s="24"/>
      <c r="AM147" s="24"/>
      <c r="AN147" s="24"/>
      <c r="AO147" s="35"/>
      <c r="AP147" s="35"/>
      <c r="AQ147" s="35"/>
      <c r="AR147" s="39"/>
      <c r="AS147" s="3"/>
    </row>
    <row r="148" spans="1:45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8"/>
      <c r="AG148" s="35"/>
      <c r="AH148" s="35"/>
      <c r="AI148" s="35"/>
      <c r="AJ148" s="35"/>
      <c r="AK148" s="35"/>
      <c r="AL148" s="24"/>
      <c r="AM148" s="24"/>
      <c r="AN148" s="24"/>
      <c r="AO148" s="35"/>
      <c r="AP148" s="35"/>
      <c r="AQ148" s="35"/>
      <c r="AR148" s="39"/>
      <c r="AS148" s="3"/>
    </row>
    <row r="149" spans="1:45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8"/>
      <c r="AG149" s="35"/>
      <c r="AH149" s="35"/>
      <c r="AI149" s="35"/>
      <c r="AJ149" s="35"/>
      <c r="AK149" s="35"/>
      <c r="AL149" s="24"/>
      <c r="AM149" s="24"/>
      <c r="AN149" s="24"/>
      <c r="AO149" s="35"/>
      <c r="AP149" s="35"/>
      <c r="AQ149" s="35"/>
      <c r="AR149" s="39"/>
      <c r="AS149" s="3"/>
    </row>
    <row r="150" spans="1:45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8"/>
      <c r="AG150" s="35"/>
      <c r="AH150" s="35"/>
      <c r="AI150" s="35"/>
      <c r="AJ150" s="35"/>
      <c r="AK150" s="35"/>
      <c r="AL150" s="24"/>
      <c r="AM150" s="24"/>
      <c r="AN150" s="24"/>
      <c r="AO150" s="35"/>
      <c r="AP150" s="35"/>
      <c r="AQ150" s="35"/>
      <c r="AR150" s="39"/>
      <c r="AS150" s="3"/>
    </row>
    <row r="151" spans="1:45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8"/>
      <c r="AG151" s="35"/>
      <c r="AH151" s="35"/>
      <c r="AI151" s="35"/>
      <c r="AJ151" s="35"/>
      <c r="AK151" s="35"/>
      <c r="AL151" s="24"/>
      <c r="AM151" s="24"/>
      <c r="AN151" s="24"/>
      <c r="AO151" s="35"/>
      <c r="AP151" s="35"/>
      <c r="AQ151" s="35"/>
      <c r="AR151" s="39"/>
      <c r="AS151" s="3"/>
    </row>
    <row r="152" spans="1:45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8"/>
      <c r="AG152" s="35"/>
      <c r="AH152" s="35"/>
      <c r="AI152" s="35"/>
      <c r="AJ152" s="35"/>
      <c r="AK152" s="35"/>
      <c r="AL152" s="24"/>
      <c r="AM152" s="24"/>
      <c r="AN152" s="24"/>
      <c r="AO152" s="35"/>
      <c r="AP152" s="35"/>
      <c r="AQ152" s="35"/>
      <c r="AR152" s="39"/>
      <c r="AS152" s="3"/>
    </row>
    <row r="153" spans="1:45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8"/>
      <c r="AG153" s="35"/>
      <c r="AH153" s="35"/>
      <c r="AI153" s="35"/>
      <c r="AJ153" s="35"/>
      <c r="AK153" s="35"/>
      <c r="AL153" s="24"/>
      <c r="AM153" s="24"/>
      <c r="AN153" s="24"/>
      <c r="AO153" s="35"/>
      <c r="AP153" s="35"/>
      <c r="AQ153" s="35"/>
      <c r="AR153" s="39"/>
      <c r="AS153" s="3"/>
    </row>
    <row r="154" spans="1:45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8"/>
      <c r="AG154" s="35"/>
      <c r="AH154" s="35"/>
      <c r="AI154" s="35"/>
      <c r="AJ154" s="35"/>
      <c r="AK154" s="35"/>
      <c r="AL154" s="24"/>
      <c r="AM154" s="24"/>
      <c r="AN154" s="24"/>
      <c r="AO154" s="35"/>
      <c r="AP154" s="35"/>
      <c r="AQ154" s="35"/>
      <c r="AR154" s="39"/>
      <c r="AS154" s="3"/>
    </row>
    <row r="155" spans="1:45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5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5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5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5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5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4"/>
      <c r="Q190" s="24"/>
      <c r="R190" s="24"/>
      <c r="S190" s="24"/>
      <c r="T190" s="24"/>
      <c r="U190" s="35"/>
      <c r="V190" s="38"/>
      <c r="W190" s="35"/>
      <c r="X190" s="35"/>
      <c r="Y190" s="24"/>
      <c r="Z190" s="24"/>
      <c r="AA190" s="24"/>
      <c r="AB190" s="24"/>
      <c r="AC190" s="24"/>
      <c r="AD190" s="24"/>
      <c r="AE190" s="24"/>
      <c r="AF190" s="24"/>
      <c r="AG190" s="24"/>
      <c r="AH190" s="57"/>
      <c r="AI190" s="35"/>
      <c r="AJ190" s="35"/>
      <c r="AK190" s="24"/>
      <c r="AL190" s="24"/>
      <c r="AM190" s="24"/>
      <c r="AN190" s="24"/>
      <c r="AO190" s="24"/>
      <c r="AP190" s="24"/>
      <c r="AQ190" s="24"/>
      <c r="AR190" s="3"/>
    </row>
    <row r="191" spans="1:44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4"/>
      <c r="Q191" s="24"/>
      <c r="R191" s="24"/>
      <c r="S191" s="24"/>
      <c r="T191" s="24"/>
      <c r="U191" s="35"/>
      <c r="V191" s="38"/>
      <c r="W191" s="35"/>
      <c r="X191" s="35"/>
      <c r="Y191" s="24"/>
      <c r="Z191" s="24"/>
      <c r="AA191" s="24"/>
      <c r="AB191" s="24"/>
      <c r="AC191" s="24"/>
      <c r="AD191" s="24"/>
      <c r="AE191" s="24"/>
      <c r="AF191" s="24"/>
      <c r="AG191" s="24"/>
      <c r="AH191" s="57"/>
      <c r="AI191" s="35"/>
      <c r="AJ191" s="35"/>
      <c r="AK191" s="24"/>
      <c r="AL191" s="24"/>
      <c r="AM191" s="24"/>
      <c r="AN191" s="24"/>
      <c r="AO191" s="24"/>
      <c r="AP191" s="24"/>
      <c r="AQ191" s="24"/>
      <c r="AR191" s="3"/>
    </row>
    <row r="192" spans="1:44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24"/>
      <c r="Q192" s="24"/>
      <c r="R192" s="24"/>
      <c r="S192" s="24"/>
      <c r="T192" s="24"/>
      <c r="U192" s="35"/>
      <c r="V192" s="38"/>
      <c r="W192" s="35"/>
      <c r="X192" s="35"/>
      <c r="Y192" s="24"/>
      <c r="Z192" s="24"/>
      <c r="AA192" s="24"/>
      <c r="AB192" s="24"/>
      <c r="AC192" s="24"/>
      <c r="AD192" s="24"/>
      <c r="AE192" s="24"/>
      <c r="AF192" s="24"/>
      <c r="AG192" s="24"/>
      <c r="AH192" s="57"/>
      <c r="AI192" s="35"/>
      <c r="AJ192" s="35"/>
      <c r="AK192" s="24"/>
      <c r="AL192" s="24"/>
      <c r="AM192" s="24"/>
      <c r="AN192" s="24"/>
      <c r="AO192" s="24"/>
      <c r="AP192" s="24"/>
      <c r="AQ192" s="24"/>
      <c r="AR192" s="3"/>
    </row>
    <row r="193" spans="1:44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24"/>
      <c r="Q193" s="24"/>
      <c r="R193" s="24"/>
      <c r="S193" s="24"/>
      <c r="T193" s="24"/>
      <c r="U193" s="35"/>
      <c r="V193" s="38"/>
      <c r="W193" s="35"/>
      <c r="X193" s="35"/>
      <c r="Y193" s="24"/>
      <c r="Z193" s="24"/>
      <c r="AA193" s="24"/>
      <c r="AB193" s="24"/>
      <c r="AC193" s="24"/>
      <c r="AD193" s="24"/>
      <c r="AE193" s="24"/>
      <c r="AF193" s="24"/>
      <c r="AG193" s="24"/>
      <c r="AH193" s="57"/>
      <c r="AI193" s="35"/>
      <c r="AJ193" s="35"/>
      <c r="AK193" s="24"/>
      <c r="AL193" s="24"/>
      <c r="AM193" s="24"/>
      <c r="AN193" s="24"/>
      <c r="AO193" s="24"/>
      <c r="AP193" s="24"/>
      <c r="AQ193" s="24"/>
      <c r="AR193" s="3"/>
    </row>
    <row r="194" spans="1:44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24"/>
      <c r="Q194" s="24"/>
      <c r="R194" s="24"/>
      <c r="S194" s="24"/>
      <c r="T194" s="24"/>
      <c r="U194" s="35"/>
      <c r="V194" s="38"/>
      <c r="W194" s="35"/>
      <c r="X194" s="35"/>
      <c r="Y194" s="24"/>
      <c r="Z194" s="24"/>
      <c r="AA194" s="24"/>
      <c r="AB194" s="24"/>
      <c r="AC194" s="24"/>
      <c r="AD194" s="24"/>
      <c r="AE194" s="24"/>
      <c r="AF194" s="24"/>
      <c r="AG194" s="24"/>
      <c r="AH194" s="57"/>
      <c r="AI194" s="35"/>
      <c r="AJ194" s="35"/>
      <c r="AK194" s="24"/>
      <c r="AL194" s="24"/>
      <c r="AM194" s="24"/>
      <c r="AN194" s="24"/>
      <c r="AO194" s="24"/>
      <c r="AP194" s="24"/>
      <c r="AQ194" s="24"/>
      <c r="AR194" s="3"/>
    </row>
    <row r="195" spans="1:44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24"/>
      <c r="Q195" s="24"/>
      <c r="R195" s="24"/>
      <c r="S195" s="24"/>
      <c r="T195" s="24"/>
      <c r="U195" s="35"/>
      <c r="V195" s="38"/>
      <c r="W195" s="35"/>
      <c r="X195" s="35"/>
      <c r="Y195" s="24"/>
      <c r="Z195" s="24"/>
      <c r="AA195" s="24"/>
      <c r="AB195" s="24"/>
      <c r="AC195" s="24"/>
      <c r="AD195" s="24"/>
      <c r="AE195" s="24"/>
      <c r="AF195" s="24"/>
      <c r="AG195" s="24"/>
      <c r="AH195" s="57"/>
      <c r="AI195" s="35"/>
      <c r="AJ195" s="35"/>
      <c r="AK195" s="24"/>
      <c r="AL195" s="24"/>
      <c r="AM195" s="24"/>
      <c r="AN195" s="24"/>
      <c r="AO195" s="24"/>
      <c r="AP195" s="24"/>
      <c r="AQ195" s="24"/>
      <c r="AR195" s="3"/>
    </row>
    <row r="196" spans="1:44" ht="15" customHeight="1" x14ac:dyDescent="0.25">
      <c r="AG196" s="24"/>
      <c r="AH196" s="57"/>
      <c r="AI196" s="35"/>
      <c r="AJ196" s="35"/>
    </row>
    <row r="197" spans="1:44" ht="15" customHeight="1" x14ac:dyDescent="0.25">
      <c r="AG197" s="24"/>
      <c r="AH197" s="57"/>
      <c r="AI197" s="35"/>
      <c r="AJ197" s="35"/>
    </row>
    <row r="198" spans="1:44" ht="15" customHeight="1" x14ac:dyDescent="0.25">
      <c r="AG198" s="24"/>
      <c r="AH198" s="57"/>
      <c r="AI198" s="35"/>
      <c r="AJ198" s="35"/>
    </row>
    <row r="199" spans="1:44" ht="15" customHeight="1" x14ac:dyDescent="0.25">
      <c r="AG199" s="24"/>
      <c r="AH199" s="57"/>
      <c r="AI199" s="35"/>
      <c r="AJ199" s="35"/>
    </row>
    <row r="200" spans="1:44" ht="15" customHeight="1" x14ac:dyDescent="0.25">
      <c r="AG200" s="24"/>
      <c r="AH200" s="57"/>
      <c r="AI200" s="35"/>
      <c r="AJ200" s="35"/>
    </row>
    <row r="201" spans="1:44" ht="15" customHeight="1" x14ac:dyDescent="0.25">
      <c r="AG201" s="24"/>
      <c r="AH201" s="57"/>
      <c r="AI201" s="35"/>
      <c r="AJ201" s="35"/>
    </row>
    <row r="202" spans="1:44" ht="15" customHeight="1" x14ac:dyDescent="0.25">
      <c r="AG202" s="24"/>
      <c r="AH202" s="57"/>
      <c r="AI202" s="35"/>
      <c r="AJ202" s="35"/>
    </row>
  </sheetData>
  <sortState ref="B24:AQ25">
    <sortCondition ref="B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5"/>
      <c r="B1" s="7" t="s">
        <v>95</v>
      </c>
      <c r="C1" s="6"/>
      <c r="D1" s="97"/>
      <c r="E1" s="108" t="s">
        <v>96</v>
      </c>
      <c r="F1" s="173"/>
      <c r="G1" s="66"/>
      <c r="H1" s="66"/>
      <c r="I1" s="7"/>
      <c r="J1" s="6"/>
      <c r="K1" s="86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73"/>
      <c r="AB1" s="173"/>
      <c r="AC1" s="66"/>
      <c r="AD1" s="66"/>
      <c r="AE1" s="7"/>
      <c r="AF1" s="6"/>
      <c r="AG1" s="86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16" t="s">
        <v>76</v>
      </c>
      <c r="C2" s="63"/>
      <c r="D2" s="174"/>
      <c r="E2" s="13" t="s">
        <v>12</v>
      </c>
      <c r="F2" s="14"/>
      <c r="G2" s="14"/>
      <c r="H2" s="14"/>
      <c r="I2" s="20"/>
      <c r="J2" s="15"/>
      <c r="K2" s="98"/>
      <c r="L2" s="22" t="s">
        <v>154</v>
      </c>
      <c r="M2" s="14"/>
      <c r="N2" s="14"/>
      <c r="O2" s="21"/>
      <c r="P2" s="19"/>
      <c r="Q2" s="22" t="s">
        <v>155</v>
      </c>
      <c r="R2" s="14"/>
      <c r="S2" s="14"/>
      <c r="T2" s="14"/>
      <c r="U2" s="20"/>
      <c r="V2" s="21"/>
      <c r="W2" s="19"/>
      <c r="X2" s="175" t="s">
        <v>150</v>
      </c>
      <c r="Y2" s="176"/>
      <c r="Z2" s="155"/>
      <c r="AA2" s="13" t="s">
        <v>12</v>
      </c>
      <c r="AB2" s="14"/>
      <c r="AC2" s="14"/>
      <c r="AD2" s="14"/>
      <c r="AE2" s="20"/>
      <c r="AF2" s="15"/>
      <c r="AG2" s="98"/>
      <c r="AH2" s="22" t="s">
        <v>156</v>
      </c>
      <c r="AI2" s="14"/>
      <c r="AJ2" s="14"/>
      <c r="AK2" s="21"/>
      <c r="AL2" s="19"/>
      <c r="AM2" s="22" t="s">
        <v>155</v>
      </c>
      <c r="AN2" s="14"/>
      <c r="AO2" s="14"/>
      <c r="AP2" s="14"/>
      <c r="AQ2" s="20"/>
      <c r="AR2" s="21"/>
      <c r="AS2" s="156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6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6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6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7"/>
      <c r="D4" s="26"/>
      <c r="E4" s="25"/>
      <c r="F4" s="84"/>
      <c r="G4" s="25"/>
      <c r="H4" s="25"/>
      <c r="I4" s="25"/>
      <c r="J4" s="28"/>
      <c r="K4" s="30"/>
      <c r="L4" s="73"/>
      <c r="M4" s="18"/>
      <c r="N4" s="18"/>
      <c r="O4" s="18"/>
      <c r="Q4" s="25"/>
      <c r="R4" s="25"/>
      <c r="S4" s="27"/>
      <c r="T4" s="25"/>
      <c r="U4" s="25"/>
      <c r="V4" s="27"/>
      <c r="W4" s="30"/>
      <c r="X4" s="25">
        <v>2001</v>
      </c>
      <c r="Y4" s="25" t="s">
        <v>60</v>
      </c>
      <c r="Z4" s="26" t="s">
        <v>97</v>
      </c>
      <c r="AA4" s="25">
        <v>5</v>
      </c>
      <c r="AB4" s="25">
        <v>0</v>
      </c>
      <c r="AC4" s="25">
        <v>0</v>
      </c>
      <c r="AD4" s="25">
        <v>1</v>
      </c>
      <c r="AE4" s="25">
        <v>3</v>
      </c>
      <c r="AF4" s="32">
        <v>0.375</v>
      </c>
      <c r="AG4" s="24">
        <v>8</v>
      </c>
      <c r="AH4" s="16"/>
      <c r="AI4" s="16"/>
      <c r="AJ4" s="16"/>
      <c r="AK4" s="18"/>
      <c r="AL4" s="24"/>
      <c r="AM4" s="25">
        <v>3</v>
      </c>
      <c r="AN4" s="25">
        <v>0</v>
      </c>
      <c r="AO4" s="25">
        <v>1</v>
      </c>
      <c r="AP4" s="25">
        <v>0</v>
      </c>
      <c r="AQ4" s="25">
        <v>2</v>
      </c>
      <c r="AR4" s="172">
        <v>0.33329999999999999</v>
      </c>
      <c r="AS4" s="1">
        <v>6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7"/>
      <c r="D5" s="26"/>
      <c r="E5" s="25"/>
      <c r="F5" s="84"/>
      <c r="G5" s="25"/>
      <c r="H5" s="25"/>
      <c r="I5" s="25"/>
      <c r="J5" s="28"/>
      <c r="K5" s="30"/>
      <c r="L5" s="73"/>
      <c r="M5" s="18"/>
      <c r="N5" s="18"/>
      <c r="O5" s="18"/>
      <c r="Q5" s="25"/>
      <c r="R5" s="25"/>
      <c r="S5" s="27"/>
      <c r="T5" s="25"/>
      <c r="U5" s="25"/>
      <c r="V5" s="27"/>
      <c r="W5" s="30"/>
      <c r="X5" s="25">
        <v>2002</v>
      </c>
      <c r="Y5" s="25" t="s">
        <v>67</v>
      </c>
      <c r="Z5" s="26" t="s">
        <v>97</v>
      </c>
      <c r="AA5" s="25">
        <v>14</v>
      </c>
      <c r="AB5" s="25">
        <v>0</v>
      </c>
      <c r="AC5" s="25">
        <v>0</v>
      </c>
      <c r="AD5" s="25">
        <v>6</v>
      </c>
      <c r="AE5" s="25">
        <v>15</v>
      </c>
      <c r="AF5" s="32">
        <v>0.28299999999999997</v>
      </c>
      <c r="AG5" s="24">
        <v>53</v>
      </c>
      <c r="AH5" s="16"/>
      <c r="AI5" s="16"/>
      <c r="AJ5" s="16"/>
      <c r="AK5" s="18"/>
      <c r="AL5" s="24"/>
      <c r="AM5" s="25">
        <v>2</v>
      </c>
      <c r="AN5" s="25">
        <v>0</v>
      </c>
      <c r="AO5" s="25">
        <v>0</v>
      </c>
      <c r="AP5" s="25">
        <v>1</v>
      </c>
      <c r="AQ5" s="25">
        <v>2</v>
      </c>
      <c r="AR5" s="172">
        <v>0.33329999999999999</v>
      </c>
      <c r="AS5" s="1">
        <v>6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7"/>
      <c r="D6" s="26"/>
      <c r="E6" s="25"/>
      <c r="F6" s="84"/>
      <c r="G6" s="25"/>
      <c r="H6" s="25"/>
      <c r="I6" s="25"/>
      <c r="J6" s="28"/>
      <c r="K6" s="30"/>
      <c r="L6" s="73"/>
      <c r="M6" s="18"/>
      <c r="N6" s="18"/>
      <c r="O6" s="18"/>
      <c r="Q6" s="25"/>
      <c r="R6" s="25"/>
      <c r="S6" s="27"/>
      <c r="T6" s="25"/>
      <c r="U6" s="25"/>
      <c r="V6" s="27"/>
      <c r="W6" s="30"/>
      <c r="X6" s="25">
        <v>2003</v>
      </c>
      <c r="Y6" s="25" t="s">
        <v>77</v>
      </c>
      <c r="Z6" s="26" t="s">
        <v>97</v>
      </c>
      <c r="AA6" s="25">
        <v>16</v>
      </c>
      <c r="AB6" s="25">
        <v>1</v>
      </c>
      <c r="AC6" s="25">
        <v>1</v>
      </c>
      <c r="AD6" s="25">
        <v>20</v>
      </c>
      <c r="AE6" s="25">
        <v>74</v>
      </c>
      <c r="AF6" s="32">
        <v>0.58730000000000004</v>
      </c>
      <c r="AG6" s="24">
        <v>126</v>
      </c>
      <c r="AH6" s="16"/>
      <c r="AI6" s="16"/>
      <c r="AJ6" s="16"/>
      <c r="AK6" s="18"/>
      <c r="AL6" s="24"/>
      <c r="AM6" s="25"/>
      <c r="AN6" s="25"/>
      <c r="AO6" s="25"/>
      <c r="AP6" s="25"/>
      <c r="AQ6" s="25"/>
      <c r="AR6" s="172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7"/>
      <c r="D7" s="26"/>
      <c r="E7" s="25"/>
      <c r="F7" s="84"/>
      <c r="G7" s="25"/>
      <c r="H7" s="25"/>
      <c r="I7" s="25"/>
      <c r="J7" s="28"/>
      <c r="K7" s="30"/>
      <c r="L7" s="73"/>
      <c r="M7" s="18"/>
      <c r="N7" s="18"/>
      <c r="O7" s="18"/>
      <c r="Q7" s="25"/>
      <c r="R7" s="25"/>
      <c r="S7" s="27"/>
      <c r="T7" s="25"/>
      <c r="U7" s="25"/>
      <c r="V7" s="27"/>
      <c r="W7" s="30"/>
      <c r="X7" s="25">
        <v>2004</v>
      </c>
      <c r="Y7" s="25" t="s">
        <v>61</v>
      </c>
      <c r="Z7" s="26" t="s">
        <v>97</v>
      </c>
      <c r="AA7" s="25">
        <v>13</v>
      </c>
      <c r="AB7" s="25">
        <v>0</v>
      </c>
      <c r="AC7" s="25">
        <v>4</v>
      </c>
      <c r="AD7" s="25">
        <v>11</v>
      </c>
      <c r="AE7" s="25">
        <v>38</v>
      </c>
      <c r="AF7" s="32">
        <v>0.58460000000000001</v>
      </c>
      <c r="AG7" s="24">
        <v>65</v>
      </c>
      <c r="AH7" s="16"/>
      <c r="AI7" s="16"/>
      <c r="AJ7" s="16"/>
      <c r="AK7" s="18"/>
      <c r="AL7" s="24"/>
      <c r="AM7" s="25">
        <v>5</v>
      </c>
      <c r="AN7" s="25">
        <v>0</v>
      </c>
      <c r="AO7" s="25">
        <v>2</v>
      </c>
      <c r="AP7" s="25">
        <v>1</v>
      </c>
      <c r="AQ7" s="25">
        <v>11</v>
      </c>
      <c r="AR7" s="172">
        <v>0.57889999999999997</v>
      </c>
      <c r="AS7" s="1">
        <v>19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2005</v>
      </c>
      <c r="C8" s="27" t="s">
        <v>79</v>
      </c>
      <c r="D8" s="26" t="s">
        <v>97</v>
      </c>
      <c r="E8" s="25">
        <v>19</v>
      </c>
      <c r="F8" s="25">
        <v>0</v>
      </c>
      <c r="G8" s="25">
        <v>2</v>
      </c>
      <c r="H8" s="25">
        <v>7</v>
      </c>
      <c r="I8" s="25">
        <v>36</v>
      </c>
      <c r="J8" s="28">
        <v>0.47399999999999998</v>
      </c>
      <c r="K8" s="24">
        <v>76</v>
      </c>
      <c r="L8" s="73"/>
      <c r="M8" s="18"/>
      <c r="N8" s="18"/>
      <c r="O8" s="18"/>
      <c r="Q8" s="25">
        <v>2</v>
      </c>
      <c r="R8" s="25">
        <v>0</v>
      </c>
      <c r="S8" s="25">
        <v>2</v>
      </c>
      <c r="T8" s="25">
        <v>0</v>
      </c>
      <c r="U8" s="25">
        <v>6</v>
      </c>
      <c r="V8" s="28">
        <v>0.75</v>
      </c>
      <c r="W8" s="30">
        <v>8</v>
      </c>
      <c r="X8" s="25"/>
      <c r="Y8" s="29"/>
      <c r="Z8" s="26"/>
      <c r="AA8" s="25"/>
      <c r="AB8" s="25"/>
      <c r="AC8" s="25"/>
      <c r="AD8" s="27"/>
      <c r="AE8" s="25"/>
      <c r="AF8" s="28"/>
      <c r="AG8" s="30"/>
      <c r="AH8" s="73"/>
      <c r="AI8" s="18"/>
      <c r="AJ8" s="18"/>
      <c r="AK8" s="18"/>
      <c r="AM8" s="25"/>
      <c r="AN8" s="25"/>
      <c r="AO8" s="27"/>
      <c r="AP8" s="25"/>
      <c r="AQ8" s="25"/>
      <c r="AR8" s="27"/>
      <c r="AS8" s="30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2006</v>
      </c>
      <c r="C9" s="27" t="s">
        <v>98</v>
      </c>
      <c r="D9" s="26" t="s">
        <v>97</v>
      </c>
      <c r="E9" s="25">
        <v>21</v>
      </c>
      <c r="F9" s="25">
        <v>0</v>
      </c>
      <c r="G9" s="25">
        <v>3</v>
      </c>
      <c r="H9" s="25">
        <v>2</v>
      </c>
      <c r="I9" s="25">
        <v>42</v>
      </c>
      <c r="J9" s="28">
        <v>0.433</v>
      </c>
      <c r="K9" s="24">
        <v>97</v>
      </c>
      <c r="L9" s="73"/>
      <c r="M9" s="18"/>
      <c r="N9" s="18"/>
      <c r="O9" s="18"/>
      <c r="Q9" s="25"/>
      <c r="R9" s="25"/>
      <c r="S9" s="27"/>
      <c r="T9" s="25"/>
      <c r="U9" s="25"/>
      <c r="V9" s="27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73"/>
      <c r="AI9" s="18"/>
      <c r="AJ9" s="18"/>
      <c r="AK9" s="18"/>
      <c r="AM9" s="25"/>
      <c r="AN9" s="25"/>
      <c r="AO9" s="27"/>
      <c r="AP9" s="25"/>
      <c r="AQ9" s="25"/>
      <c r="AR9" s="27"/>
      <c r="AS9" s="30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2007</v>
      </c>
      <c r="C10" s="27" t="s">
        <v>67</v>
      </c>
      <c r="D10" s="26" t="s">
        <v>99</v>
      </c>
      <c r="E10" s="25">
        <v>13</v>
      </c>
      <c r="F10" s="25">
        <v>2</v>
      </c>
      <c r="G10" s="25">
        <v>13</v>
      </c>
      <c r="H10" s="25">
        <v>25</v>
      </c>
      <c r="I10" s="25">
        <v>67</v>
      </c>
      <c r="J10" s="28">
        <v>0.65</v>
      </c>
      <c r="K10" s="24">
        <v>103</v>
      </c>
      <c r="L10" s="73"/>
      <c r="M10" s="18"/>
      <c r="N10" s="18"/>
      <c r="O10" s="18"/>
      <c r="Q10" s="25">
        <v>3</v>
      </c>
      <c r="R10" s="25">
        <v>0</v>
      </c>
      <c r="S10" s="25">
        <v>0</v>
      </c>
      <c r="T10" s="25">
        <v>1</v>
      </c>
      <c r="U10" s="25">
        <v>2</v>
      </c>
      <c r="V10" s="28">
        <v>0.154</v>
      </c>
      <c r="W10" s="30">
        <v>13</v>
      </c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73"/>
      <c r="AI10" s="18"/>
      <c r="AJ10" s="18"/>
      <c r="AK10" s="18"/>
      <c r="AM10" s="25"/>
      <c r="AN10" s="25"/>
      <c r="AO10" s="27"/>
      <c r="AP10" s="25"/>
      <c r="AQ10" s="25"/>
      <c r="AR10" s="27"/>
      <c r="AS10" s="30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>
        <v>2008</v>
      </c>
      <c r="C11" s="25" t="s">
        <v>62</v>
      </c>
      <c r="D11" s="26" t="s">
        <v>99</v>
      </c>
      <c r="E11" s="25">
        <v>4</v>
      </c>
      <c r="F11" s="25">
        <v>0</v>
      </c>
      <c r="G11" s="25">
        <v>3</v>
      </c>
      <c r="H11" s="27">
        <v>3</v>
      </c>
      <c r="I11" s="25">
        <v>16</v>
      </c>
      <c r="J11" s="28">
        <v>0.5</v>
      </c>
      <c r="K11" s="24">
        <v>32</v>
      </c>
      <c r="L11" s="73"/>
      <c r="M11" s="18"/>
      <c r="N11" s="18"/>
      <c r="O11" s="18"/>
      <c r="Q11" s="25"/>
      <c r="R11" s="25"/>
      <c r="S11" s="27"/>
      <c r="T11" s="25"/>
      <c r="U11" s="25"/>
      <c r="V11" s="27"/>
      <c r="W11" s="30"/>
      <c r="X11" s="25"/>
      <c r="Y11" s="29"/>
      <c r="Z11" s="26"/>
      <c r="AA11" s="25"/>
      <c r="AB11" s="25"/>
      <c r="AC11" s="25"/>
      <c r="AD11" s="27"/>
      <c r="AE11" s="25"/>
      <c r="AF11" s="28"/>
      <c r="AG11" s="30"/>
      <c r="AH11" s="73"/>
      <c r="AI11" s="18"/>
      <c r="AJ11" s="18"/>
      <c r="AK11" s="18"/>
      <c r="AM11" s="25"/>
      <c r="AN11" s="25"/>
      <c r="AO11" s="27"/>
      <c r="AP11" s="25"/>
      <c r="AQ11" s="25"/>
      <c r="AR11" s="27"/>
      <c r="AS11" s="30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x14ac:dyDescent="0.2">
      <c r="A12" s="35"/>
      <c r="B12" s="68" t="s">
        <v>152</v>
      </c>
      <c r="C12" s="72"/>
      <c r="D12" s="71"/>
      <c r="E12" s="70">
        <f>SUM(E4:E11)</f>
        <v>57</v>
      </c>
      <c r="F12" s="70">
        <f>SUM(F4:F11)</f>
        <v>2</v>
      </c>
      <c r="G12" s="70">
        <f>SUM(G4:G11)</f>
        <v>21</v>
      </c>
      <c r="H12" s="70">
        <f>SUM(H4:H11)</f>
        <v>37</v>
      </c>
      <c r="I12" s="70">
        <f>SUM(I4:I11)</f>
        <v>161</v>
      </c>
      <c r="J12" s="161">
        <f>PRODUCT(I12/K12)</f>
        <v>0.52272727272727271</v>
      </c>
      <c r="K12" s="98">
        <f>SUM(K4:K11)</f>
        <v>308</v>
      </c>
      <c r="L12" s="22"/>
      <c r="M12" s="20"/>
      <c r="N12" s="78"/>
      <c r="O12" s="79"/>
      <c r="P12" s="24"/>
      <c r="Q12" s="70">
        <f>SUM(Q4:Q11)</f>
        <v>5</v>
      </c>
      <c r="R12" s="70">
        <f>SUM(R4:R11)</f>
        <v>0</v>
      </c>
      <c r="S12" s="70">
        <f>SUM(S4:S11)</f>
        <v>2</v>
      </c>
      <c r="T12" s="70">
        <f>SUM(T4:T11)</f>
        <v>1</v>
      </c>
      <c r="U12" s="70">
        <f>SUM(U4:U11)</f>
        <v>8</v>
      </c>
      <c r="V12" s="161">
        <f>PRODUCT(U12/W12)</f>
        <v>0.38095238095238093</v>
      </c>
      <c r="W12" s="98">
        <f>SUM(W4:W11)</f>
        <v>21</v>
      </c>
      <c r="X12" s="16" t="s">
        <v>152</v>
      </c>
      <c r="Y12" s="17"/>
      <c r="Z12" s="15"/>
      <c r="AA12" s="70">
        <f>SUM(AA4:AA11)</f>
        <v>48</v>
      </c>
      <c r="AB12" s="70">
        <f>SUM(AB4:AB11)</f>
        <v>1</v>
      </c>
      <c r="AC12" s="70">
        <f>SUM(AC4:AC11)</f>
        <v>5</v>
      </c>
      <c r="AD12" s="70">
        <f>SUM(AD4:AD11)</f>
        <v>38</v>
      </c>
      <c r="AE12" s="70">
        <f>SUM(AE4:AE11)</f>
        <v>130</v>
      </c>
      <c r="AF12" s="161">
        <f>PRODUCT(AE12/AG12)</f>
        <v>0.51587301587301593</v>
      </c>
      <c r="AG12" s="98">
        <f>SUM(AG4:AG11)</f>
        <v>252</v>
      </c>
      <c r="AH12" s="22"/>
      <c r="AI12" s="20"/>
      <c r="AJ12" s="78"/>
      <c r="AK12" s="79"/>
      <c r="AL12" s="24"/>
      <c r="AM12" s="70">
        <f>SUM(AM4:AM11)</f>
        <v>10</v>
      </c>
      <c r="AN12" s="70">
        <f>SUM(AN4:AN11)</f>
        <v>0</v>
      </c>
      <c r="AO12" s="70">
        <f>SUM(AO4:AO11)</f>
        <v>3</v>
      </c>
      <c r="AP12" s="70">
        <f>SUM(AP4:AP11)</f>
        <v>2</v>
      </c>
      <c r="AQ12" s="70">
        <f>SUM(AQ4:AQ11)</f>
        <v>15</v>
      </c>
      <c r="AR12" s="161">
        <f>PRODUCT(AQ12/AS12)</f>
        <v>0.4838709677419355</v>
      </c>
      <c r="AS12" s="156">
        <f>SUM(AS4:AS11)</f>
        <v>31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6"/>
      <c r="K13" s="30"/>
      <c r="L13" s="24"/>
      <c r="M13" s="24"/>
      <c r="N13" s="24"/>
      <c r="O13" s="24"/>
      <c r="P13" s="35"/>
      <c r="Q13" s="35"/>
      <c r="R13" s="38"/>
      <c r="S13" s="35"/>
      <c r="T13" s="35"/>
      <c r="U13" s="24"/>
      <c r="V13" s="24"/>
      <c r="W13" s="30"/>
      <c r="X13" s="35"/>
      <c r="Y13" s="35"/>
      <c r="Z13" s="35"/>
      <c r="AA13" s="35"/>
      <c r="AB13" s="35"/>
      <c r="AC13" s="35"/>
      <c r="AD13" s="35"/>
      <c r="AE13" s="35"/>
      <c r="AF13" s="36"/>
      <c r="AG13" s="30"/>
      <c r="AH13" s="24"/>
      <c r="AI13" s="24"/>
      <c r="AJ13" s="24"/>
      <c r="AK13" s="24"/>
      <c r="AL13" s="35"/>
      <c r="AM13" s="35"/>
      <c r="AN13" s="38"/>
      <c r="AO13" s="35"/>
      <c r="AP13" s="35"/>
      <c r="AQ13" s="24"/>
      <c r="AR13" s="24"/>
      <c r="AS13" s="30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65" t="s">
        <v>151</v>
      </c>
      <c r="C14" s="166"/>
      <c r="D14" s="167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18" t="s">
        <v>21</v>
      </c>
      <c r="K14" s="24"/>
      <c r="L14" s="18" t="s">
        <v>26</v>
      </c>
      <c r="M14" s="18" t="s">
        <v>27</v>
      </c>
      <c r="N14" s="18" t="s">
        <v>157</v>
      </c>
      <c r="O14" s="18" t="s">
        <v>158</v>
      </c>
      <c r="Q14" s="38"/>
      <c r="R14" s="38" t="s">
        <v>64</v>
      </c>
      <c r="S14" s="38"/>
      <c r="T14" s="35" t="s">
        <v>100</v>
      </c>
      <c r="U14" s="24"/>
      <c r="V14" s="30"/>
      <c r="W14" s="30"/>
      <c r="X14" s="164"/>
      <c r="Y14" s="164"/>
      <c r="Z14" s="164"/>
      <c r="AA14" s="164"/>
      <c r="AB14" s="164"/>
      <c r="AC14" s="35"/>
      <c r="AD14" s="35"/>
      <c r="AE14" s="35"/>
      <c r="AF14" s="35"/>
      <c r="AG14" s="35"/>
      <c r="AH14" s="35"/>
      <c r="AI14" s="35"/>
      <c r="AJ14" s="35"/>
      <c r="AK14" s="35"/>
      <c r="AM14" s="30"/>
      <c r="AN14" s="164"/>
      <c r="AO14" s="164"/>
      <c r="AP14" s="164"/>
      <c r="AQ14" s="164"/>
      <c r="AR14" s="164"/>
      <c r="AS14" s="164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41" t="s">
        <v>11</v>
      </c>
      <c r="C15" s="12"/>
      <c r="D15" s="43"/>
      <c r="E15" s="168">
        <v>464</v>
      </c>
      <c r="F15" s="168">
        <v>16</v>
      </c>
      <c r="G15" s="168">
        <v>227</v>
      </c>
      <c r="H15" s="168">
        <v>283</v>
      </c>
      <c r="I15" s="168">
        <v>1891</v>
      </c>
      <c r="J15" s="177">
        <v>0.64600000000000002</v>
      </c>
      <c r="K15" s="35">
        <f>PRODUCT(I15/J15)</f>
        <v>2927.2445820433436</v>
      </c>
      <c r="L15" s="169">
        <f>PRODUCT((F15+G15)/E15)</f>
        <v>0.52370689655172409</v>
      </c>
      <c r="M15" s="169">
        <f>PRODUCT(H15/E15)</f>
        <v>0.60991379310344829</v>
      </c>
      <c r="N15" s="169">
        <f>PRODUCT((F15+G15+H15)/E15)</f>
        <v>1.1336206896551724</v>
      </c>
      <c r="O15" s="169">
        <f>PRODUCT(I15/E15)</f>
        <v>4.0754310344827589</v>
      </c>
      <c r="Q15" s="38"/>
      <c r="R15" s="38"/>
      <c r="S15" s="38"/>
      <c r="T15" s="35" t="s">
        <v>101</v>
      </c>
      <c r="U15" s="35"/>
      <c r="V15" s="35"/>
      <c r="W15" s="35"/>
      <c r="X15" s="38"/>
      <c r="Y15" s="38"/>
      <c r="Z15" s="38"/>
      <c r="AA15" s="38"/>
      <c r="AB15" s="38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8"/>
      <c r="AO15" s="38"/>
      <c r="AP15" s="38"/>
      <c r="AQ15" s="38"/>
      <c r="AR15" s="38"/>
      <c r="AS15" s="38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58" t="s">
        <v>76</v>
      </c>
      <c r="C16" s="159"/>
      <c r="D16" s="160"/>
      <c r="E16" s="168">
        <f>PRODUCT(E12+Q12)</f>
        <v>62</v>
      </c>
      <c r="F16" s="168">
        <f>PRODUCT(F12+R12)</f>
        <v>2</v>
      </c>
      <c r="G16" s="168">
        <f>PRODUCT(G12+S12)</f>
        <v>23</v>
      </c>
      <c r="H16" s="168">
        <f>PRODUCT(H12+T12)</f>
        <v>38</v>
      </c>
      <c r="I16" s="168">
        <f>PRODUCT(I12+U12)</f>
        <v>169</v>
      </c>
      <c r="J16" s="177">
        <f>PRODUCT(I16/K16)</f>
        <v>0.51367781155015202</v>
      </c>
      <c r="K16" s="35">
        <f>PRODUCT(K12+W12)</f>
        <v>329</v>
      </c>
      <c r="L16" s="169">
        <f>PRODUCT((F16+G16)/E16)</f>
        <v>0.40322580645161288</v>
      </c>
      <c r="M16" s="169">
        <f>PRODUCT(H16/E16)</f>
        <v>0.61290322580645162</v>
      </c>
      <c r="N16" s="169">
        <f>PRODUCT((F16+G16+H16)/E16)</f>
        <v>1.0161290322580645</v>
      </c>
      <c r="O16" s="169">
        <f>PRODUCT(I16/E16)</f>
        <v>2.725806451612903</v>
      </c>
      <c r="Q16" s="38"/>
      <c r="R16" s="38"/>
      <c r="S16" s="38"/>
      <c r="T16" s="35" t="s">
        <v>81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62" t="s">
        <v>150</v>
      </c>
      <c r="C17" s="163"/>
      <c r="D17" s="157"/>
      <c r="E17" s="168">
        <f>PRODUCT(AA12+AM12)</f>
        <v>58</v>
      </c>
      <c r="F17" s="168">
        <f>PRODUCT(AB12+AN12)</f>
        <v>1</v>
      </c>
      <c r="G17" s="168">
        <f>PRODUCT(AC12+AO12)</f>
        <v>8</v>
      </c>
      <c r="H17" s="168">
        <f>PRODUCT(AD12+AP12)</f>
        <v>40</v>
      </c>
      <c r="I17" s="168">
        <f>PRODUCT(AE12+AQ12)</f>
        <v>145</v>
      </c>
      <c r="J17" s="177">
        <f>PRODUCT(I17/K17)</f>
        <v>0.51236749116607772</v>
      </c>
      <c r="K17" s="24">
        <f>PRODUCT(AG12+AS12)</f>
        <v>283</v>
      </c>
      <c r="L17" s="169">
        <f>PRODUCT((F17+G17)/E17)</f>
        <v>0.15517241379310345</v>
      </c>
      <c r="M17" s="169">
        <f>PRODUCT(H17/E17)</f>
        <v>0.68965517241379315</v>
      </c>
      <c r="N17" s="169">
        <f>PRODUCT((F17+G17+H17)/E17)</f>
        <v>0.84482758620689657</v>
      </c>
      <c r="O17" s="169">
        <f>PRODUCT(I17/E17)</f>
        <v>2.5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24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70" t="s">
        <v>152</v>
      </c>
      <c r="C18" s="106"/>
      <c r="D18" s="171"/>
      <c r="E18" s="168">
        <f>SUM(E15:E17)</f>
        <v>584</v>
      </c>
      <c r="F18" s="168">
        <f t="shared" ref="F18:I18" si="0">SUM(F15:F17)</f>
        <v>19</v>
      </c>
      <c r="G18" s="168">
        <f t="shared" si="0"/>
        <v>258</v>
      </c>
      <c r="H18" s="168">
        <f t="shared" si="0"/>
        <v>361</v>
      </c>
      <c r="I18" s="168">
        <f t="shared" si="0"/>
        <v>2205</v>
      </c>
      <c r="J18" s="177">
        <f>PRODUCT(I18/K18)</f>
        <v>0.62301430400918145</v>
      </c>
      <c r="K18" s="35">
        <f>SUM(K15:K17)</f>
        <v>3539.2445820433436</v>
      </c>
      <c r="L18" s="169">
        <f>PRODUCT((F18+G18)/E18)</f>
        <v>0.47431506849315069</v>
      </c>
      <c r="M18" s="169">
        <f>PRODUCT(H18/E18)</f>
        <v>0.61815068493150682</v>
      </c>
      <c r="N18" s="169">
        <f>PRODUCT((F18+G18+H18)/E18)</f>
        <v>1.0924657534246576</v>
      </c>
      <c r="O18" s="169">
        <f>PRODUCT(I18/E18)</f>
        <v>3.7756849315068495</v>
      </c>
      <c r="Q18" s="24"/>
      <c r="R18" s="24"/>
      <c r="S18" s="38"/>
      <c r="T18" s="38"/>
      <c r="U18" s="38"/>
      <c r="V18" s="38"/>
      <c r="W18" s="38"/>
      <c r="X18" s="38"/>
      <c r="Y18" s="38"/>
      <c r="Z18" s="38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24"/>
      <c r="F19" s="24"/>
      <c r="G19" s="24"/>
      <c r="H19" s="24"/>
      <c r="I19" s="24"/>
      <c r="J19" s="35"/>
      <c r="K19" s="35"/>
      <c r="L19" s="24"/>
      <c r="M19" s="24"/>
      <c r="N19" s="24"/>
      <c r="O19" s="24"/>
      <c r="P19" s="35"/>
      <c r="Q19" s="35"/>
      <c r="R19" s="35"/>
      <c r="S19" s="38"/>
      <c r="T19" s="38"/>
      <c r="U19" s="38"/>
      <c r="V19" s="38"/>
      <c r="W19" s="38"/>
      <c r="X19" s="38"/>
      <c r="Y19" s="38"/>
      <c r="Z19" s="38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8"/>
      <c r="T20" s="38"/>
      <c r="U20" s="38"/>
      <c r="V20" s="38"/>
      <c r="W20" s="38"/>
      <c r="X20" s="38"/>
      <c r="Y20" s="38"/>
      <c r="Z20" s="38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  <c r="U21" s="38"/>
      <c r="V21" s="38"/>
      <c r="W21" s="38"/>
      <c r="X21" s="38"/>
      <c r="Y21" s="38"/>
      <c r="Z21" s="38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8"/>
      <c r="T22" s="38"/>
      <c r="U22" s="38"/>
      <c r="V22" s="38"/>
      <c r="W22" s="38"/>
      <c r="X22" s="38"/>
      <c r="Y22" s="38"/>
      <c r="Z22" s="38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  <c r="U23" s="38"/>
      <c r="V23" s="38"/>
      <c r="W23" s="38"/>
      <c r="X23" s="38"/>
      <c r="Y23" s="38"/>
      <c r="Z23" s="38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  <c r="T24" s="38"/>
      <c r="U24" s="38"/>
      <c r="V24" s="38"/>
      <c r="W24" s="38"/>
      <c r="X24" s="38"/>
      <c r="Y24" s="38"/>
      <c r="Z24" s="38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  <c r="U25" s="38"/>
      <c r="V25" s="38"/>
      <c r="W25" s="38"/>
      <c r="X25" s="38"/>
      <c r="Y25" s="38"/>
      <c r="Z25" s="38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8"/>
      <c r="T26" s="38"/>
      <c r="U26" s="38"/>
      <c r="V26" s="38"/>
      <c r="W26" s="38"/>
      <c r="X26" s="38"/>
      <c r="Y26" s="38"/>
      <c r="Z26" s="38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  <c r="U27" s="38"/>
      <c r="V27" s="38"/>
      <c r="W27" s="38"/>
      <c r="X27" s="38"/>
      <c r="Y27" s="38"/>
      <c r="Z27" s="38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8"/>
      <c r="T28" s="38"/>
      <c r="U28" s="38"/>
      <c r="V28" s="38"/>
      <c r="W28" s="38"/>
      <c r="X28" s="38"/>
      <c r="Y28" s="38"/>
      <c r="Z28" s="38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  <c r="U29" s="38"/>
      <c r="V29" s="38"/>
      <c r="W29" s="38"/>
      <c r="X29" s="38"/>
      <c r="Y29" s="38"/>
      <c r="Z29" s="38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8"/>
      <c r="T30" s="38"/>
      <c r="U30" s="38"/>
      <c r="V30" s="38"/>
      <c r="W30" s="38"/>
      <c r="X30" s="38"/>
      <c r="Y30" s="38"/>
      <c r="Z30" s="38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  <c r="U31" s="38"/>
      <c r="V31" s="38"/>
      <c r="W31" s="38"/>
      <c r="X31" s="38"/>
      <c r="Y31" s="38"/>
      <c r="Z31" s="38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  <c r="T32" s="38"/>
      <c r="U32" s="38"/>
      <c r="V32" s="38"/>
      <c r="W32" s="38"/>
      <c r="X32" s="38"/>
      <c r="Y32" s="38"/>
      <c r="Z32" s="38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  <c r="U33" s="38"/>
      <c r="V33" s="38"/>
      <c r="W33" s="38"/>
      <c r="X33" s="38"/>
      <c r="Y33" s="38"/>
      <c r="Z33" s="38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  <c r="T34" s="38"/>
      <c r="U34" s="38"/>
      <c r="V34" s="38"/>
      <c r="W34" s="38"/>
      <c r="X34" s="38"/>
      <c r="Y34" s="38"/>
      <c r="Z34" s="38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  <c r="U35" s="38"/>
      <c r="V35" s="38"/>
      <c r="W35" s="38"/>
      <c r="X35" s="38"/>
      <c r="Y35" s="38"/>
      <c r="Z35" s="38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8"/>
      <c r="T36" s="38"/>
      <c r="U36" s="38"/>
      <c r="V36" s="38"/>
      <c r="W36" s="38"/>
      <c r="X36" s="38"/>
      <c r="Y36" s="38"/>
      <c r="Z36" s="38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  <c r="U37" s="38"/>
      <c r="V37" s="38"/>
      <c r="W37" s="38"/>
      <c r="X37" s="38"/>
      <c r="Y37" s="38"/>
      <c r="Z37" s="38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8"/>
      <c r="T38" s="38"/>
      <c r="U38" s="38"/>
      <c r="V38" s="38"/>
      <c r="W38" s="38"/>
      <c r="X38" s="38"/>
      <c r="Y38" s="38"/>
      <c r="Z38" s="38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  <c r="U39" s="38"/>
      <c r="V39" s="38"/>
      <c r="W39" s="38"/>
      <c r="X39" s="38"/>
      <c r="Y39" s="38"/>
      <c r="Z39" s="38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8"/>
      <c r="T40" s="38"/>
      <c r="U40" s="38"/>
      <c r="V40" s="38"/>
      <c r="W40" s="38"/>
      <c r="X40" s="38"/>
      <c r="Y40" s="38"/>
      <c r="Z40" s="38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  <c r="U41" s="38"/>
      <c r="V41" s="38"/>
      <c r="W41" s="38"/>
      <c r="X41" s="38"/>
      <c r="Y41" s="38"/>
      <c r="Z41" s="38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8"/>
      <c r="T42" s="38"/>
      <c r="U42" s="38"/>
      <c r="V42" s="38"/>
      <c r="W42" s="38"/>
      <c r="X42" s="38"/>
      <c r="Y42" s="38"/>
      <c r="Z42" s="38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  <c r="U43" s="38"/>
      <c r="V43" s="38"/>
      <c r="W43" s="38"/>
      <c r="X43" s="38"/>
      <c r="Y43" s="38"/>
      <c r="Z43" s="38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8"/>
      <c r="T44" s="38"/>
      <c r="U44" s="38"/>
      <c r="V44" s="38"/>
      <c r="W44" s="38"/>
      <c r="X44" s="38"/>
      <c r="Y44" s="38"/>
      <c r="Z44" s="38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8"/>
      <c r="T45" s="38"/>
      <c r="U45" s="38"/>
      <c r="V45" s="38"/>
      <c r="W45" s="38"/>
      <c r="X45" s="38"/>
      <c r="Y45" s="38"/>
      <c r="Z45" s="38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8"/>
      <c r="T46" s="38"/>
      <c r="U46" s="38"/>
      <c r="V46" s="38"/>
      <c r="W46" s="38"/>
      <c r="X46" s="38"/>
      <c r="Y46" s="38"/>
      <c r="Z46" s="38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8"/>
      <c r="T47" s="38"/>
      <c r="U47" s="38"/>
      <c r="V47" s="38"/>
      <c r="W47" s="38"/>
      <c r="X47" s="38"/>
      <c r="Y47" s="38"/>
      <c r="Z47" s="38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8"/>
      <c r="T48" s="38"/>
      <c r="U48" s="38"/>
      <c r="V48" s="38"/>
      <c r="W48" s="38"/>
      <c r="X48" s="38"/>
      <c r="Y48" s="38"/>
      <c r="Z48" s="38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8"/>
      <c r="T49" s="38"/>
      <c r="U49" s="38"/>
      <c r="V49" s="38"/>
      <c r="W49" s="38"/>
      <c r="X49" s="38"/>
      <c r="Y49" s="38"/>
      <c r="Z49" s="38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8"/>
      <c r="T50" s="38"/>
      <c r="U50" s="38"/>
      <c r="V50" s="38"/>
      <c r="W50" s="38"/>
      <c r="X50" s="38"/>
      <c r="Y50" s="38"/>
      <c r="Z50" s="38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8"/>
      <c r="T51" s="38"/>
      <c r="U51" s="38"/>
      <c r="V51" s="38"/>
      <c r="W51" s="38"/>
      <c r="X51" s="38"/>
      <c r="Y51" s="38"/>
      <c r="Z51" s="38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8"/>
      <c r="T52" s="38"/>
      <c r="U52" s="38"/>
      <c r="V52" s="38"/>
      <c r="W52" s="38"/>
      <c r="X52" s="38"/>
      <c r="Y52" s="38"/>
      <c r="Z52" s="38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8"/>
      <c r="T53" s="38"/>
      <c r="U53" s="38"/>
      <c r="V53" s="38"/>
      <c r="W53" s="38"/>
      <c r="X53" s="38"/>
      <c r="Y53" s="38"/>
      <c r="Z53" s="38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8"/>
      <c r="T54" s="38"/>
      <c r="U54" s="38"/>
      <c r="V54" s="38"/>
      <c r="W54" s="38"/>
      <c r="X54" s="38"/>
      <c r="Y54" s="38"/>
      <c r="Z54" s="38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8"/>
      <c r="T55" s="38"/>
      <c r="U55" s="38"/>
      <c r="V55" s="38"/>
      <c r="W55" s="38"/>
      <c r="X55" s="38"/>
      <c r="Y55" s="38"/>
      <c r="Z55" s="38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8"/>
      <c r="T56" s="38"/>
      <c r="U56" s="38"/>
      <c r="V56" s="38"/>
      <c r="W56" s="38"/>
      <c r="X56" s="38"/>
      <c r="Y56" s="38"/>
      <c r="Z56" s="38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8"/>
      <c r="T57" s="38"/>
      <c r="U57" s="38"/>
      <c r="V57" s="38"/>
      <c r="W57" s="38"/>
      <c r="X57" s="38"/>
      <c r="Y57" s="38"/>
      <c r="Z57" s="38"/>
      <c r="AC57" s="35"/>
      <c r="AD57" s="35"/>
      <c r="AH57" s="35"/>
      <c r="AI57" s="35"/>
      <c r="AJ57" s="35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8"/>
      <c r="T58" s="38"/>
      <c r="U58" s="38"/>
      <c r="V58" s="38"/>
      <c r="W58" s="38"/>
      <c r="X58" s="38"/>
      <c r="Y58" s="38"/>
      <c r="Z58" s="38"/>
      <c r="AC58" s="35"/>
      <c r="AD58" s="35"/>
      <c r="AH58" s="35"/>
      <c r="AI58" s="35"/>
      <c r="AJ58" s="35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8"/>
      <c r="T59" s="38"/>
      <c r="U59" s="38"/>
      <c r="V59" s="38"/>
      <c r="W59" s="38"/>
      <c r="X59" s="38"/>
      <c r="Y59" s="38"/>
      <c r="Z59" s="38"/>
      <c r="AC59" s="35"/>
      <c r="AD59" s="35"/>
      <c r="AH59" s="35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8"/>
      <c r="T60" s="38"/>
      <c r="U60" s="38"/>
      <c r="V60" s="38"/>
      <c r="W60" s="38"/>
      <c r="X60" s="38"/>
      <c r="Y60" s="38"/>
      <c r="Z60" s="38"/>
      <c r="AC60" s="35"/>
      <c r="AD60" s="35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8"/>
      <c r="T61" s="38"/>
      <c r="U61" s="38"/>
      <c r="V61" s="38"/>
      <c r="W61" s="38"/>
      <c r="X61" s="38"/>
      <c r="Y61" s="38"/>
      <c r="Z61" s="38"/>
      <c r="AC61" s="35"/>
      <c r="AD61" s="35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8"/>
      <c r="T62" s="38"/>
      <c r="U62" s="38"/>
      <c r="V62" s="38"/>
      <c r="W62" s="38"/>
      <c r="X62" s="38"/>
      <c r="Y62" s="38"/>
      <c r="Z62" s="38"/>
      <c r="AC62" s="35"/>
      <c r="AD62" s="35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8"/>
      <c r="T63" s="38"/>
      <c r="U63" s="38"/>
      <c r="V63" s="38"/>
      <c r="W63" s="38"/>
      <c r="X63" s="38"/>
      <c r="Y63" s="38"/>
      <c r="Z63" s="38"/>
      <c r="AC63" s="35"/>
      <c r="AD63" s="35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8"/>
      <c r="T64" s="38"/>
      <c r="U64" s="38"/>
      <c r="V64" s="38"/>
      <c r="W64" s="38"/>
      <c r="X64" s="38"/>
      <c r="Y64" s="38"/>
      <c r="Z64" s="38"/>
      <c r="AC64" s="35"/>
      <c r="AD64" s="35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8"/>
      <c r="T65" s="38"/>
      <c r="U65" s="38"/>
      <c r="V65" s="38"/>
      <c r="W65" s="38"/>
      <c r="X65" s="38"/>
      <c r="Y65" s="38"/>
      <c r="Z65" s="38"/>
      <c r="AC65" s="35"/>
      <c r="AD65" s="35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8"/>
      <c r="T66" s="38"/>
      <c r="U66" s="38"/>
      <c r="V66" s="38"/>
      <c r="W66" s="38"/>
      <c r="X66" s="38"/>
      <c r="Y66" s="38"/>
      <c r="Z66" s="38"/>
      <c r="AC66" s="35"/>
      <c r="AD66" s="35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8"/>
      <c r="T67" s="38"/>
      <c r="U67" s="38"/>
      <c r="V67" s="38"/>
      <c r="W67" s="38"/>
      <c r="X67" s="38"/>
      <c r="Y67" s="38"/>
      <c r="Z67" s="38"/>
      <c r="AC67" s="35"/>
      <c r="AD67" s="35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8"/>
      <c r="T68" s="38"/>
      <c r="U68" s="38"/>
      <c r="V68" s="38"/>
      <c r="W68" s="38"/>
      <c r="X68" s="38"/>
      <c r="Y68" s="38"/>
      <c r="Z68" s="38"/>
      <c r="AC68" s="35"/>
      <c r="AD68" s="35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8"/>
      <c r="T69" s="38"/>
      <c r="U69" s="38"/>
      <c r="V69" s="38"/>
      <c r="W69" s="38"/>
      <c r="X69" s="38"/>
      <c r="Y69" s="38"/>
      <c r="Z69" s="38"/>
      <c r="AC69" s="35"/>
      <c r="AD69" s="35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8"/>
      <c r="T70" s="38"/>
      <c r="U70" s="38"/>
      <c r="V70" s="38"/>
      <c r="W70" s="38"/>
      <c r="X70" s="38"/>
      <c r="Y70" s="38"/>
      <c r="Z70" s="38"/>
      <c r="AC70" s="35"/>
      <c r="AD70" s="35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8"/>
      <c r="T71" s="38"/>
      <c r="U71" s="38"/>
      <c r="V71" s="38"/>
      <c r="W71" s="38"/>
      <c r="X71" s="38"/>
      <c r="Y71" s="38"/>
      <c r="Z71" s="38"/>
      <c r="AC71" s="35"/>
      <c r="AD71" s="35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8"/>
      <c r="T72" s="38"/>
      <c r="U72" s="38"/>
      <c r="V72" s="38"/>
      <c r="W72" s="38"/>
      <c r="X72" s="38"/>
      <c r="Y72" s="38"/>
      <c r="Z72" s="38"/>
      <c r="AC72" s="35"/>
      <c r="AD72" s="35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8"/>
      <c r="T73" s="38"/>
      <c r="U73" s="38"/>
      <c r="V73" s="38"/>
      <c r="W73" s="38"/>
      <c r="X73" s="38"/>
      <c r="Y73" s="38"/>
      <c r="Z73" s="38"/>
      <c r="AC73" s="35"/>
      <c r="AD73" s="35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8"/>
      <c r="T74" s="38"/>
      <c r="U74" s="38"/>
      <c r="V74" s="38"/>
      <c r="W74" s="38"/>
      <c r="X74" s="38"/>
      <c r="Y74" s="38"/>
      <c r="Z74" s="38"/>
      <c r="AC74" s="35"/>
      <c r="AD74" s="35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8"/>
      <c r="T75" s="38"/>
      <c r="U75" s="38"/>
      <c r="V75" s="38"/>
      <c r="W75" s="38"/>
      <c r="X75" s="38"/>
      <c r="Y75" s="38"/>
      <c r="Z75" s="38"/>
      <c r="AC75" s="35"/>
      <c r="AD75" s="35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8"/>
      <c r="T76" s="38"/>
      <c r="U76" s="38"/>
      <c r="V76" s="38"/>
      <c r="W76" s="38"/>
      <c r="X76" s="38"/>
      <c r="Y76" s="38"/>
      <c r="Z76" s="38"/>
      <c r="AC76" s="35"/>
      <c r="AD76" s="35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8"/>
      <c r="T77" s="38"/>
      <c r="U77" s="38"/>
      <c r="V77" s="38"/>
      <c r="W77" s="38"/>
      <c r="X77" s="38"/>
      <c r="Y77" s="38"/>
      <c r="Z77" s="38"/>
      <c r="AC77" s="35"/>
      <c r="AD77" s="35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8"/>
      <c r="T78" s="38"/>
      <c r="U78" s="38"/>
      <c r="V78" s="38"/>
      <c r="W78" s="38"/>
      <c r="X78" s="38"/>
      <c r="Y78" s="38"/>
      <c r="Z78" s="38"/>
      <c r="AC78" s="35"/>
      <c r="AD78" s="35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8"/>
      <c r="T79" s="38"/>
      <c r="U79" s="38"/>
      <c r="V79" s="38"/>
      <c r="W79" s="38"/>
      <c r="X79" s="38"/>
      <c r="Y79" s="38"/>
      <c r="Z79" s="38"/>
      <c r="AC79" s="35"/>
      <c r="AD79" s="35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8"/>
      <c r="T80" s="38"/>
      <c r="U80" s="38"/>
      <c r="V80" s="38"/>
      <c r="W80" s="38"/>
      <c r="X80" s="38"/>
      <c r="Y80" s="38"/>
      <c r="Z80" s="38"/>
      <c r="AC80" s="35"/>
      <c r="AD80" s="35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8"/>
      <c r="T81" s="38"/>
      <c r="U81" s="38"/>
      <c r="V81" s="38"/>
      <c r="W81" s="38"/>
      <c r="X81" s="38"/>
      <c r="Y81" s="38"/>
      <c r="Z81" s="38"/>
      <c r="AC81" s="35"/>
      <c r="AD81" s="35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8"/>
      <c r="T82" s="38"/>
      <c r="U82" s="38"/>
      <c r="V82" s="38"/>
      <c r="W82" s="38"/>
      <c r="X82" s="38"/>
      <c r="Y82" s="38"/>
      <c r="Z82" s="38"/>
      <c r="AC82" s="35"/>
      <c r="AD82" s="35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8"/>
      <c r="T83" s="38"/>
      <c r="U83" s="38"/>
      <c r="V83" s="38"/>
      <c r="W83" s="38"/>
      <c r="X83" s="38"/>
      <c r="Y83" s="38"/>
      <c r="Z83" s="38"/>
      <c r="AC83" s="35"/>
      <c r="AD83" s="35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8"/>
      <c r="T84" s="38"/>
      <c r="U84" s="38"/>
      <c r="V84" s="38"/>
      <c r="W84" s="38"/>
      <c r="X84" s="38"/>
      <c r="Y84" s="38"/>
      <c r="Z84" s="38"/>
      <c r="AC84" s="35"/>
      <c r="AD84" s="35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8"/>
      <c r="T85" s="38"/>
      <c r="U85" s="38"/>
      <c r="V85" s="38"/>
      <c r="W85" s="38"/>
      <c r="X85" s="38"/>
      <c r="Y85" s="38"/>
      <c r="Z85" s="38"/>
      <c r="AC85" s="35"/>
      <c r="AD85" s="35"/>
      <c r="AH85" s="35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8"/>
      <c r="T86" s="38"/>
      <c r="U86" s="38"/>
      <c r="V86" s="38"/>
      <c r="W86" s="38"/>
      <c r="X86" s="38"/>
      <c r="Y86" s="38"/>
      <c r="Z86" s="38"/>
      <c r="AC86" s="35"/>
      <c r="AD86" s="35"/>
      <c r="AH86" s="35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8"/>
      <c r="T87" s="38"/>
      <c r="U87" s="38"/>
      <c r="V87" s="38"/>
      <c r="W87" s="38"/>
      <c r="X87" s="38"/>
      <c r="Y87" s="38"/>
      <c r="Z87" s="38"/>
      <c r="AC87" s="35"/>
      <c r="AD87" s="35"/>
      <c r="AH87" s="35"/>
      <c r="AI87" s="35"/>
      <c r="AJ87" s="35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8"/>
      <c r="T88" s="38"/>
      <c r="U88" s="38"/>
      <c r="V88" s="38"/>
      <c r="W88" s="38"/>
      <c r="X88" s="38"/>
      <c r="Y88" s="38"/>
      <c r="Z88" s="38"/>
      <c r="AC88" s="35"/>
      <c r="AD88" s="35"/>
      <c r="AH88" s="35"/>
      <c r="AI88" s="35"/>
      <c r="AJ88" s="35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8"/>
      <c r="T89" s="38"/>
      <c r="U89" s="38"/>
      <c r="V89" s="38"/>
      <c r="W89" s="38"/>
      <c r="X89" s="38"/>
      <c r="Y89" s="38"/>
      <c r="Z89" s="38"/>
      <c r="AC89" s="35"/>
      <c r="AD89" s="35"/>
      <c r="AH89" s="35"/>
      <c r="AI89" s="35"/>
      <c r="AJ89" s="35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8"/>
      <c r="T90" s="38"/>
      <c r="U90" s="38"/>
      <c r="V90" s="38"/>
      <c r="W90" s="38"/>
      <c r="X90" s="38"/>
      <c r="Y90" s="38"/>
      <c r="Z90" s="38"/>
      <c r="AC90" s="35"/>
      <c r="AD90" s="35"/>
      <c r="AH90" s="35"/>
      <c r="AI90" s="35"/>
      <c r="AJ90" s="35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38"/>
      <c r="T91" s="38"/>
      <c r="U91" s="38"/>
      <c r="V91" s="38"/>
      <c r="W91" s="38"/>
      <c r="X91" s="38"/>
      <c r="Y91" s="38"/>
      <c r="Z91" s="38"/>
      <c r="AC91" s="35"/>
      <c r="AD91" s="35"/>
      <c r="AH91" s="35"/>
      <c r="AI91" s="35"/>
      <c r="AJ91" s="35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38"/>
      <c r="T92" s="38"/>
      <c r="U92" s="38"/>
      <c r="V92" s="38"/>
      <c r="W92" s="38"/>
      <c r="X92" s="38"/>
      <c r="Y92" s="38"/>
      <c r="Z92" s="38"/>
      <c r="AC92" s="35"/>
      <c r="AD92" s="35"/>
      <c r="AH92" s="35"/>
      <c r="AI92" s="35"/>
      <c r="AJ92" s="35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38"/>
      <c r="T93" s="38"/>
      <c r="U93" s="38"/>
      <c r="V93" s="38"/>
      <c r="W93" s="38"/>
      <c r="X93" s="38"/>
      <c r="Y93" s="38"/>
      <c r="Z93" s="38"/>
      <c r="AC93" s="35"/>
      <c r="AD93" s="35"/>
      <c r="AH93" s="35"/>
      <c r="AI93" s="35"/>
      <c r="AJ93" s="35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38"/>
      <c r="T94" s="38"/>
      <c r="U94" s="38"/>
      <c r="V94" s="38"/>
      <c r="W94" s="38"/>
      <c r="X94" s="38"/>
      <c r="Y94" s="38"/>
      <c r="Z94" s="38"/>
      <c r="AC94" s="35"/>
      <c r="AD94" s="35"/>
      <c r="AH94" s="35"/>
      <c r="AI94" s="35"/>
      <c r="AJ94" s="35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38"/>
      <c r="T95" s="38"/>
      <c r="U95" s="38"/>
      <c r="V95" s="38"/>
      <c r="W95" s="38"/>
      <c r="X95" s="38"/>
      <c r="Y95" s="38"/>
      <c r="Z95" s="38"/>
      <c r="AC95" s="35"/>
      <c r="AD95" s="35"/>
      <c r="AH95" s="35"/>
      <c r="AI95" s="35"/>
      <c r="AJ95" s="35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38"/>
      <c r="T96" s="38"/>
      <c r="U96" s="38"/>
      <c r="V96" s="38"/>
      <c r="W96" s="38"/>
      <c r="X96" s="38"/>
      <c r="Y96" s="38"/>
      <c r="Z96" s="38"/>
      <c r="AC96" s="35"/>
      <c r="AD96" s="35"/>
      <c r="AH96" s="35"/>
      <c r="AI96" s="35"/>
      <c r="AJ96" s="35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38"/>
      <c r="T97" s="38"/>
      <c r="U97" s="38"/>
      <c r="V97" s="38"/>
      <c r="W97" s="38"/>
      <c r="X97" s="38"/>
      <c r="Y97" s="38"/>
      <c r="Z97" s="38"/>
      <c r="AC97" s="35"/>
      <c r="AD97" s="35"/>
      <c r="AH97" s="35"/>
      <c r="AI97" s="35"/>
      <c r="AJ97" s="35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38"/>
      <c r="T98" s="38"/>
      <c r="U98" s="38"/>
      <c r="V98" s="38"/>
      <c r="W98" s="38"/>
      <c r="X98" s="38"/>
      <c r="Y98" s="38"/>
      <c r="Z98" s="38"/>
      <c r="AC98" s="35"/>
      <c r="AD98" s="35"/>
      <c r="AH98" s="35"/>
      <c r="AI98" s="35"/>
      <c r="AJ98" s="35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38"/>
      <c r="T99" s="38"/>
      <c r="U99" s="38"/>
      <c r="V99" s="38"/>
      <c r="W99" s="38"/>
      <c r="X99" s="38"/>
      <c r="Y99" s="38"/>
      <c r="Z99" s="38"/>
      <c r="AC99" s="35"/>
      <c r="AD99" s="35"/>
      <c r="AH99" s="35"/>
      <c r="AI99" s="35"/>
      <c r="AJ99" s="35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38"/>
      <c r="T100" s="38"/>
      <c r="U100" s="38"/>
      <c r="V100" s="38"/>
      <c r="W100" s="38"/>
      <c r="X100" s="38"/>
      <c r="Y100" s="38"/>
      <c r="Z100" s="38"/>
      <c r="AC100" s="35"/>
      <c r="AD100" s="35"/>
      <c r="AH100" s="35"/>
      <c r="AI100" s="35"/>
      <c r="AJ100" s="35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38"/>
      <c r="T101" s="38"/>
      <c r="U101" s="38"/>
      <c r="V101" s="38"/>
      <c r="W101" s="38"/>
      <c r="X101" s="38"/>
      <c r="Y101" s="38"/>
      <c r="Z101" s="38"/>
      <c r="AC101" s="35"/>
      <c r="AD101" s="35"/>
      <c r="AH101" s="35"/>
      <c r="AI101" s="35"/>
      <c r="AJ101" s="35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38"/>
      <c r="T102" s="38"/>
      <c r="U102" s="38"/>
      <c r="V102" s="38"/>
      <c r="W102" s="38"/>
      <c r="X102" s="38"/>
      <c r="Y102" s="38"/>
      <c r="Z102" s="38"/>
      <c r="AC102" s="35"/>
      <c r="AD102" s="35"/>
      <c r="AH102" s="35"/>
      <c r="AI102" s="35"/>
      <c r="AJ102" s="35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38"/>
      <c r="T103" s="38"/>
      <c r="U103" s="38"/>
      <c r="V103" s="38"/>
      <c r="W103" s="38"/>
      <c r="X103" s="38"/>
      <c r="Y103" s="38"/>
      <c r="Z103" s="38"/>
      <c r="AC103" s="35"/>
      <c r="AD103" s="35"/>
      <c r="AH103" s="35"/>
      <c r="AI103" s="35"/>
      <c r="AJ103" s="35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38"/>
      <c r="T104" s="38"/>
      <c r="U104" s="38"/>
      <c r="V104" s="38"/>
      <c r="W104" s="38"/>
      <c r="X104" s="38"/>
      <c r="Y104" s="38"/>
      <c r="Z104" s="38"/>
      <c r="AC104" s="35"/>
      <c r="AD104" s="35"/>
      <c r="AH104" s="35"/>
      <c r="AI104" s="35"/>
      <c r="AJ104" s="35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38"/>
      <c r="T105" s="38"/>
      <c r="U105" s="38"/>
      <c r="V105" s="38"/>
      <c r="W105" s="38"/>
      <c r="X105" s="38"/>
      <c r="Y105" s="38"/>
      <c r="Z105" s="38"/>
      <c r="AC105" s="35"/>
      <c r="AD105" s="35"/>
      <c r="AH105" s="35"/>
      <c r="AI105" s="35"/>
      <c r="AJ105" s="35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38"/>
      <c r="T106" s="38"/>
      <c r="U106" s="38"/>
      <c r="V106" s="38"/>
      <c r="W106" s="38"/>
      <c r="X106" s="38"/>
      <c r="Y106" s="38"/>
      <c r="Z106" s="38"/>
      <c r="AC106" s="35"/>
      <c r="AD106" s="35"/>
      <c r="AH106" s="35"/>
      <c r="AI106" s="35"/>
      <c r="AJ106" s="35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38"/>
      <c r="T107" s="38"/>
      <c r="U107" s="38"/>
      <c r="V107" s="38"/>
      <c r="W107" s="38"/>
      <c r="X107" s="38"/>
      <c r="Y107" s="38"/>
      <c r="Z107" s="38"/>
      <c r="AC107" s="35"/>
      <c r="AD107" s="35"/>
      <c r="AH107" s="35"/>
      <c r="AI107" s="35"/>
      <c r="AJ107" s="35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38"/>
      <c r="T108" s="38"/>
      <c r="U108" s="38"/>
      <c r="V108" s="38"/>
      <c r="W108" s="38"/>
      <c r="X108" s="38"/>
      <c r="Y108" s="38"/>
      <c r="Z108" s="38"/>
      <c r="AC108" s="35"/>
      <c r="AD108" s="35"/>
      <c r="AH108" s="35"/>
      <c r="AI108" s="35"/>
      <c r="AJ108" s="35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38"/>
      <c r="T109" s="38"/>
      <c r="U109" s="38"/>
      <c r="V109" s="38"/>
      <c r="W109" s="38"/>
      <c r="X109" s="38"/>
      <c r="Y109" s="38"/>
      <c r="Z109" s="38"/>
      <c r="AC109" s="35"/>
      <c r="AD109" s="35"/>
      <c r="AH109" s="35"/>
      <c r="AI109" s="35"/>
      <c r="AJ109" s="35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38"/>
      <c r="T110" s="38"/>
      <c r="U110" s="38"/>
      <c r="V110" s="38"/>
      <c r="W110" s="38"/>
      <c r="X110" s="38"/>
      <c r="Y110" s="38"/>
      <c r="Z110" s="38"/>
      <c r="AC110" s="35"/>
      <c r="AD110" s="35"/>
      <c r="AH110" s="35"/>
      <c r="AI110" s="35"/>
      <c r="AJ110" s="35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38"/>
      <c r="T111" s="38"/>
      <c r="U111" s="38"/>
      <c r="V111" s="38"/>
      <c r="W111" s="38"/>
      <c r="X111" s="38"/>
      <c r="Y111" s="38"/>
      <c r="Z111" s="38"/>
      <c r="AC111" s="35"/>
      <c r="AD111" s="35"/>
      <c r="AH111" s="35"/>
      <c r="AI111" s="35"/>
      <c r="AJ111" s="35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38"/>
      <c r="T112" s="38"/>
      <c r="U112" s="38"/>
      <c r="V112" s="38"/>
      <c r="W112" s="38"/>
      <c r="X112" s="38"/>
      <c r="Y112" s="38"/>
      <c r="Z112" s="38"/>
      <c r="AC112" s="35"/>
      <c r="AD112" s="35"/>
      <c r="AH112" s="35"/>
      <c r="AI112" s="35"/>
      <c r="AJ112" s="35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38"/>
      <c r="T113" s="38"/>
      <c r="U113" s="38"/>
      <c r="V113" s="38"/>
      <c r="W113" s="38"/>
      <c r="X113" s="38"/>
      <c r="Y113" s="38"/>
      <c r="Z113" s="38"/>
      <c r="AC113" s="35"/>
      <c r="AD113" s="35"/>
      <c r="AH113" s="35"/>
      <c r="AI113" s="35"/>
      <c r="AJ113" s="35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38"/>
      <c r="T114" s="38"/>
      <c r="U114" s="38"/>
      <c r="V114" s="38"/>
      <c r="W114" s="38"/>
      <c r="X114" s="38"/>
      <c r="Y114" s="38"/>
      <c r="Z114" s="38"/>
      <c r="AC114" s="35"/>
      <c r="AD114" s="35"/>
      <c r="AH114" s="35"/>
      <c r="AI114" s="35"/>
      <c r="AJ114" s="35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38"/>
      <c r="T115" s="38"/>
      <c r="U115" s="38"/>
      <c r="V115" s="38"/>
      <c r="W115" s="38"/>
      <c r="X115" s="38"/>
      <c r="Y115" s="38"/>
      <c r="Z115" s="38"/>
      <c r="AC115" s="35"/>
      <c r="AD115" s="35"/>
      <c r="AH115" s="35"/>
      <c r="AI115" s="35"/>
      <c r="AJ115" s="35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38"/>
      <c r="T116" s="38"/>
      <c r="U116" s="38"/>
      <c r="V116" s="38"/>
      <c r="W116" s="38"/>
      <c r="X116" s="38"/>
      <c r="Y116" s="38"/>
      <c r="Z116" s="38"/>
      <c r="AC116" s="35"/>
      <c r="AD116" s="35"/>
      <c r="AH116" s="35"/>
      <c r="AI116" s="35"/>
      <c r="AJ116" s="35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38"/>
      <c r="T117" s="38"/>
      <c r="U117" s="38"/>
      <c r="V117" s="38"/>
      <c r="W117" s="38"/>
      <c r="X117" s="38"/>
      <c r="Y117" s="38"/>
      <c r="Z117" s="38"/>
      <c r="AC117" s="35"/>
      <c r="AD117" s="35"/>
      <c r="AH117" s="35"/>
      <c r="AI117" s="35"/>
      <c r="AJ117" s="35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38"/>
      <c r="T118" s="38"/>
      <c r="U118" s="38"/>
      <c r="V118" s="38"/>
      <c r="W118" s="38"/>
      <c r="X118" s="38"/>
      <c r="Y118" s="38"/>
      <c r="Z118" s="38"/>
      <c r="AC118" s="35"/>
      <c r="AD118" s="35"/>
      <c r="AH118" s="35"/>
      <c r="AI118" s="35"/>
      <c r="AJ118" s="35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38"/>
      <c r="T119" s="38"/>
      <c r="U119" s="38"/>
      <c r="V119" s="38"/>
      <c r="W119" s="38"/>
      <c r="X119" s="38"/>
      <c r="Y119" s="38"/>
      <c r="Z119" s="38"/>
      <c r="AC119" s="35"/>
      <c r="AD119" s="35"/>
      <c r="AH119" s="35"/>
      <c r="AI119" s="35"/>
      <c r="AJ119" s="35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38"/>
      <c r="T120" s="38"/>
      <c r="U120" s="38"/>
      <c r="V120" s="38"/>
      <c r="W120" s="38"/>
      <c r="X120" s="38"/>
      <c r="Y120" s="38"/>
      <c r="Z120" s="38"/>
      <c r="AC120" s="35"/>
      <c r="AD120" s="35"/>
      <c r="AH120" s="35"/>
      <c r="AI120" s="35"/>
      <c r="AJ120" s="35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38"/>
      <c r="T121" s="38"/>
      <c r="U121" s="38"/>
      <c r="V121" s="38"/>
      <c r="W121" s="38"/>
      <c r="X121" s="38"/>
      <c r="Y121" s="38"/>
      <c r="Z121" s="38"/>
      <c r="AC121" s="35"/>
      <c r="AD121" s="35"/>
      <c r="AH121" s="35"/>
      <c r="AI121" s="35"/>
      <c r="AJ121" s="35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38"/>
      <c r="T122" s="38"/>
      <c r="U122" s="38"/>
      <c r="V122" s="38"/>
      <c r="W122" s="38"/>
      <c r="X122" s="38"/>
      <c r="Y122" s="38"/>
      <c r="Z122" s="38"/>
      <c r="AC122" s="35"/>
      <c r="AD122" s="35"/>
      <c r="AH122" s="35"/>
      <c r="AI122" s="35"/>
      <c r="AJ122" s="35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38"/>
      <c r="T123" s="38"/>
      <c r="U123" s="38"/>
      <c r="V123" s="38"/>
      <c r="W123" s="38"/>
      <c r="X123" s="38"/>
      <c r="Y123" s="38"/>
      <c r="Z123" s="38"/>
      <c r="AC123" s="35"/>
      <c r="AD123" s="35"/>
      <c r="AH123" s="35"/>
      <c r="AI123" s="35"/>
      <c r="AJ123" s="35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38"/>
      <c r="T124" s="38"/>
      <c r="U124" s="38"/>
      <c r="V124" s="38"/>
      <c r="W124" s="38"/>
      <c r="X124" s="38"/>
      <c r="Y124" s="38"/>
      <c r="Z124" s="38"/>
      <c r="AC124" s="35"/>
      <c r="AD124" s="35"/>
      <c r="AH124" s="35"/>
      <c r="AI124" s="35"/>
      <c r="AJ124" s="35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38"/>
      <c r="T125" s="38"/>
      <c r="U125" s="38"/>
      <c r="V125" s="38"/>
      <c r="W125" s="38"/>
      <c r="X125" s="38"/>
      <c r="Y125" s="38"/>
      <c r="Z125" s="38"/>
      <c r="AC125" s="35"/>
      <c r="AD125" s="35"/>
      <c r="AH125" s="35"/>
      <c r="AI125" s="35"/>
      <c r="AJ125" s="35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38"/>
      <c r="T126" s="38"/>
      <c r="U126" s="38"/>
      <c r="V126" s="38"/>
      <c r="W126" s="38"/>
      <c r="X126" s="38"/>
      <c r="Y126" s="38"/>
      <c r="Z126" s="38"/>
      <c r="AC126" s="35"/>
      <c r="AD126" s="35"/>
      <c r="AH126" s="35"/>
      <c r="AI126" s="35"/>
      <c r="AJ126" s="35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38"/>
      <c r="T127" s="38"/>
      <c r="U127" s="38"/>
      <c r="V127" s="38"/>
      <c r="W127" s="38"/>
      <c r="X127" s="38"/>
      <c r="Y127" s="38"/>
      <c r="Z127" s="38"/>
      <c r="AC127" s="35"/>
      <c r="AD127" s="35"/>
      <c r="AH127" s="35"/>
      <c r="AI127" s="35"/>
      <c r="AJ127" s="35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38"/>
      <c r="T128" s="38"/>
      <c r="U128" s="38"/>
      <c r="V128" s="38"/>
      <c r="W128" s="38"/>
      <c r="X128" s="38"/>
      <c r="Y128" s="38"/>
      <c r="Z128" s="38"/>
      <c r="AC128" s="35"/>
      <c r="AD128" s="35"/>
      <c r="AH128" s="35"/>
      <c r="AI128" s="35"/>
      <c r="AJ128" s="35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38"/>
      <c r="T129" s="38"/>
      <c r="U129" s="38"/>
      <c r="V129" s="38"/>
      <c r="W129" s="38"/>
      <c r="X129" s="38"/>
      <c r="Y129" s="38"/>
      <c r="Z129" s="38"/>
      <c r="AC129" s="35"/>
      <c r="AD129" s="35"/>
      <c r="AH129" s="35"/>
      <c r="AI129" s="35"/>
      <c r="AJ129" s="35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38"/>
      <c r="T130" s="38"/>
      <c r="U130" s="38"/>
      <c r="V130" s="38"/>
      <c r="W130" s="38"/>
      <c r="X130" s="38"/>
      <c r="Y130" s="38"/>
      <c r="Z130" s="38"/>
      <c r="AC130" s="35"/>
      <c r="AD130" s="35"/>
      <c r="AH130" s="35"/>
      <c r="AI130" s="35"/>
      <c r="AJ130" s="35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38"/>
      <c r="T131" s="38"/>
      <c r="U131" s="38"/>
      <c r="V131" s="38"/>
      <c r="W131" s="38"/>
      <c r="X131" s="38"/>
      <c r="Y131" s="38"/>
      <c r="Z131" s="38"/>
      <c r="AC131" s="35"/>
      <c r="AD131" s="35"/>
      <c r="AH131" s="35"/>
      <c r="AI131" s="35"/>
      <c r="AJ131" s="35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38"/>
      <c r="T132" s="38"/>
      <c r="U132" s="38"/>
      <c r="V132" s="38"/>
      <c r="W132" s="38"/>
      <c r="X132" s="38"/>
      <c r="Y132" s="38"/>
      <c r="Z132" s="38"/>
      <c r="AC132" s="35"/>
      <c r="AD132" s="35"/>
      <c r="AH132" s="35"/>
      <c r="AI132" s="35"/>
      <c r="AJ132" s="35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38"/>
      <c r="T133" s="38"/>
      <c r="U133" s="38"/>
      <c r="V133" s="38"/>
      <c r="W133" s="38"/>
      <c r="X133" s="38"/>
      <c r="Y133" s="38"/>
      <c r="Z133" s="38"/>
      <c r="AC133" s="35"/>
      <c r="AD133" s="35"/>
      <c r="AH133" s="35"/>
      <c r="AI133" s="35"/>
      <c r="AJ133" s="35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38"/>
      <c r="T134" s="38"/>
      <c r="U134" s="38"/>
      <c r="V134" s="38"/>
      <c r="W134" s="38"/>
      <c r="X134" s="38"/>
      <c r="Y134" s="38"/>
      <c r="Z134" s="38"/>
      <c r="AC134" s="35"/>
      <c r="AD134" s="35"/>
      <c r="AH134" s="35"/>
      <c r="AI134" s="35"/>
      <c r="AJ134" s="35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38"/>
      <c r="T135" s="38"/>
      <c r="U135" s="38"/>
      <c r="V135" s="38"/>
      <c r="W135" s="38"/>
      <c r="X135" s="38"/>
      <c r="Y135" s="38"/>
      <c r="Z135" s="38"/>
      <c r="AC135" s="35"/>
      <c r="AD135" s="35"/>
      <c r="AH135" s="35"/>
      <c r="AI135" s="35"/>
      <c r="AJ135" s="35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38"/>
      <c r="T136" s="38"/>
      <c r="U136" s="38"/>
      <c r="V136" s="38"/>
      <c r="W136" s="38"/>
      <c r="X136" s="38"/>
      <c r="Y136" s="38"/>
      <c r="Z136" s="38"/>
      <c r="AC136" s="35"/>
      <c r="AD136" s="35"/>
      <c r="AH136" s="35"/>
      <c r="AI136" s="35"/>
      <c r="AJ136" s="35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38"/>
      <c r="T137" s="38"/>
      <c r="U137" s="38"/>
      <c r="V137" s="38"/>
      <c r="W137" s="38"/>
      <c r="X137" s="38"/>
      <c r="Y137" s="38"/>
      <c r="Z137" s="38"/>
      <c r="AC137" s="35"/>
      <c r="AD137" s="35"/>
      <c r="AH137" s="35"/>
      <c r="AI137" s="35"/>
      <c r="AJ137" s="35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38"/>
      <c r="T138" s="38"/>
      <c r="U138" s="38"/>
      <c r="V138" s="38"/>
      <c r="W138" s="38"/>
      <c r="X138" s="38"/>
      <c r="Y138" s="38"/>
      <c r="Z138" s="38"/>
      <c r="AC138" s="35"/>
      <c r="AD138" s="35"/>
      <c r="AH138" s="35"/>
      <c r="AI138" s="35"/>
      <c r="AJ138" s="35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38"/>
      <c r="T139" s="38"/>
      <c r="U139" s="38"/>
      <c r="V139" s="38"/>
      <c r="W139" s="38"/>
      <c r="X139" s="38"/>
      <c r="Y139" s="38"/>
      <c r="Z139" s="38"/>
      <c r="AC139" s="35"/>
      <c r="AD139" s="35"/>
      <c r="AH139" s="35"/>
      <c r="AI139" s="35"/>
      <c r="AJ139" s="35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38"/>
      <c r="T140" s="38"/>
      <c r="U140" s="38"/>
      <c r="V140" s="38"/>
      <c r="W140" s="38"/>
      <c r="X140" s="38"/>
      <c r="Y140" s="38"/>
      <c r="Z140" s="38"/>
      <c r="AC140" s="35"/>
      <c r="AD140" s="35"/>
      <c r="AH140" s="35"/>
      <c r="AI140" s="35"/>
      <c r="AJ140" s="35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38"/>
      <c r="T141" s="38"/>
      <c r="U141" s="38"/>
      <c r="V141" s="38"/>
      <c r="W141" s="38"/>
      <c r="X141" s="38"/>
      <c r="Y141" s="38"/>
      <c r="Z141" s="38"/>
      <c r="AC141" s="35"/>
      <c r="AD141" s="35"/>
      <c r="AH141" s="35"/>
      <c r="AI141" s="35"/>
      <c r="AJ141" s="35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38"/>
      <c r="T142" s="38"/>
      <c r="U142" s="38"/>
      <c r="V142" s="38"/>
      <c r="W142" s="38"/>
      <c r="X142" s="38"/>
      <c r="Y142" s="38"/>
      <c r="Z142" s="38"/>
      <c r="AC142" s="35"/>
      <c r="AD142" s="35"/>
      <c r="AH142" s="35"/>
      <c r="AI142" s="35"/>
      <c r="AJ142" s="35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38"/>
      <c r="T143" s="38"/>
      <c r="U143" s="38"/>
      <c r="V143" s="38"/>
      <c r="W143" s="38"/>
      <c r="X143" s="38"/>
      <c r="Y143" s="38"/>
      <c r="Z143" s="38"/>
      <c r="AC143" s="35"/>
      <c r="AD143" s="35"/>
      <c r="AH143" s="35"/>
      <c r="AI143" s="35"/>
      <c r="AJ143" s="35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38"/>
      <c r="T144" s="38"/>
      <c r="U144" s="38"/>
      <c r="V144" s="38"/>
      <c r="W144" s="38"/>
      <c r="X144" s="38"/>
      <c r="Y144" s="38"/>
      <c r="Z144" s="38"/>
      <c r="AC144" s="35"/>
      <c r="AD144" s="35"/>
      <c r="AH144" s="35"/>
      <c r="AI144" s="35"/>
      <c r="AJ144" s="35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38"/>
      <c r="T145" s="38"/>
      <c r="U145" s="38"/>
      <c r="V145" s="38"/>
      <c r="W145" s="38"/>
      <c r="X145" s="38"/>
      <c r="Y145" s="38"/>
      <c r="Z145" s="38"/>
      <c r="AC145" s="35"/>
      <c r="AD145" s="35"/>
      <c r="AH145" s="35"/>
      <c r="AI145" s="35"/>
      <c r="AJ145" s="35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38"/>
      <c r="T146" s="38"/>
      <c r="U146" s="38"/>
      <c r="V146" s="38"/>
      <c r="W146" s="38"/>
      <c r="X146" s="38"/>
      <c r="Y146" s="38"/>
      <c r="Z146" s="38"/>
      <c r="AC146" s="35"/>
      <c r="AD146" s="35"/>
      <c r="AH146" s="35"/>
      <c r="AI146" s="35"/>
      <c r="AJ146" s="35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38"/>
      <c r="T147" s="38"/>
      <c r="U147" s="38"/>
      <c r="V147" s="38"/>
      <c r="W147" s="38"/>
      <c r="X147" s="38"/>
      <c r="Y147" s="38"/>
      <c r="Z147" s="38"/>
      <c r="AC147" s="35"/>
      <c r="AD147" s="35"/>
      <c r="AH147" s="35"/>
      <c r="AI147" s="35"/>
      <c r="AJ147" s="35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38"/>
      <c r="T148" s="38"/>
      <c r="U148" s="38"/>
      <c r="V148" s="38"/>
      <c r="W148" s="38"/>
      <c r="X148" s="38"/>
      <c r="Y148" s="38"/>
      <c r="Z148" s="38"/>
      <c r="AC148" s="35"/>
      <c r="AD148" s="35"/>
      <c r="AH148" s="35"/>
      <c r="AI148" s="35"/>
      <c r="AJ148" s="35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38"/>
      <c r="T149" s="38"/>
      <c r="U149" s="38"/>
      <c r="V149" s="38"/>
      <c r="W149" s="38"/>
      <c r="X149" s="38"/>
      <c r="Y149" s="38"/>
      <c r="Z149" s="38"/>
      <c r="AC149" s="35"/>
      <c r="AD149" s="35"/>
      <c r="AH149" s="35"/>
      <c r="AI149" s="35"/>
      <c r="AJ149" s="35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38"/>
      <c r="T150" s="38"/>
      <c r="U150" s="38"/>
      <c r="V150" s="38"/>
      <c r="W150" s="38"/>
      <c r="X150" s="38"/>
      <c r="Y150" s="38"/>
      <c r="Z150" s="38"/>
      <c r="AC150" s="35"/>
      <c r="AD150" s="35"/>
      <c r="AH150" s="35"/>
      <c r="AI150" s="35"/>
      <c r="AJ150" s="35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38"/>
      <c r="T151" s="38"/>
      <c r="U151" s="38"/>
      <c r="V151" s="38"/>
      <c r="W151" s="38"/>
      <c r="X151" s="38"/>
      <c r="Y151" s="38"/>
      <c r="Z151" s="38"/>
      <c r="AC151" s="35"/>
      <c r="AD151" s="35"/>
      <c r="AH151" s="35"/>
      <c r="AI151" s="35"/>
      <c r="AJ151" s="35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38"/>
      <c r="T152" s="38"/>
      <c r="U152" s="38"/>
      <c r="V152" s="38"/>
      <c r="W152" s="38"/>
      <c r="X152" s="38"/>
      <c r="Y152" s="38"/>
      <c r="Z152" s="38"/>
      <c r="AC152" s="35"/>
      <c r="AD152" s="35"/>
      <c r="AH152" s="35"/>
      <c r="AI152" s="35"/>
      <c r="AJ152" s="35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38"/>
      <c r="T153" s="38"/>
      <c r="U153" s="38"/>
      <c r="V153" s="38"/>
      <c r="W153" s="38"/>
      <c r="X153" s="38"/>
      <c r="Y153" s="38"/>
      <c r="Z153" s="38"/>
      <c r="AC153" s="35"/>
      <c r="AD153" s="35"/>
      <c r="AH153" s="35"/>
      <c r="AI153" s="35"/>
      <c r="AJ153" s="35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38"/>
      <c r="T154" s="38"/>
      <c r="U154" s="38"/>
      <c r="V154" s="38"/>
      <c r="W154" s="38"/>
      <c r="X154" s="38"/>
      <c r="Y154" s="38"/>
      <c r="Z154" s="38"/>
      <c r="AC154" s="35"/>
      <c r="AD154" s="35"/>
      <c r="AH154" s="35"/>
      <c r="AI154" s="35"/>
      <c r="AJ154" s="35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38"/>
      <c r="T155" s="38"/>
      <c r="U155" s="38"/>
      <c r="V155" s="38"/>
      <c r="W155" s="38"/>
      <c r="X155" s="38"/>
      <c r="Y155" s="38"/>
      <c r="Z155" s="38"/>
      <c r="AC155" s="35"/>
      <c r="AD155" s="35"/>
      <c r="AH155" s="35"/>
      <c r="AI155" s="35"/>
      <c r="AJ155" s="35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38"/>
      <c r="T156" s="38"/>
      <c r="U156" s="38"/>
      <c r="V156" s="38"/>
      <c r="W156" s="38"/>
      <c r="X156" s="38"/>
      <c r="Y156" s="38"/>
      <c r="Z156" s="38"/>
      <c r="AC156" s="35"/>
      <c r="AD156" s="35"/>
      <c r="AH156" s="35"/>
      <c r="AI156" s="35"/>
      <c r="AJ156" s="35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38"/>
      <c r="T157" s="38"/>
      <c r="U157" s="38"/>
      <c r="V157" s="38"/>
      <c r="W157" s="38"/>
      <c r="X157" s="38"/>
      <c r="Y157" s="38"/>
      <c r="Z157" s="38"/>
      <c r="AC157" s="35"/>
      <c r="AD157" s="35"/>
      <c r="AH157" s="35"/>
      <c r="AI157" s="35"/>
      <c r="AJ157" s="35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38"/>
      <c r="T158" s="38"/>
      <c r="U158" s="38"/>
      <c r="V158" s="38"/>
      <c r="W158" s="38"/>
      <c r="X158" s="38"/>
      <c r="Y158" s="38"/>
      <c r="Z158" s="38"/>
      <c r="AC158" s="35"/>
      <c r="AD158" s="35"/>
      <c r="AH158" s="35"/>
      <c r="AI158" s="35"/>
      <c r="AJ158" s="35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38"/>
      <c r="T159" s="38"/>
      <c r="U159" s="38"/>
      <c r="V159" s="38"/>
      <c r="W159" s="38"/>
      <c r="X159" s="38"/>
      <c r="Y159" s="38"/>
      <c r="Z159" s="38"/>
      <c r="AC159" s="35"/>
      <c r="AD159" s="35"/>
      <c r="AH159" s="35"/>
      <c r="AI159" s="35"/>
      <c r="AJ159" s="35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38"/>
      <c r="T160" s="38"/>
      <c r="U160" s="38"/>
      <c r="V160" s="38"/>
      <c r="W160" s="38"/>
      <c r="X160" s="38"/>
      <c r="Y160" s="38"/>
      <c r="Z160" s="38"/>
      <c r="AC160" s="35"/>
      <c r="AD160" s="35"/>
      <c r="AH160" s="35"/>
      <c r="AI160" s="35"/>
      <c r="AJ160" s="35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58"/>
      <c r="U161" s="24"/>
      <c r="V161" s="24"/>
      <c r="AC161" s="35"/>
      <c r="AD161" s="35"/>
      <c r="AH161" s="35"/>
      <c r="AI161" s="35"/>
      <c r="AJ161" s="35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58"/>
      <c r="U162" s="24"/>
      <c r="V162" s="24"/>
      <c r="AC162" s="35"/>
      <c r="AD162" s="35"/>
      <c r="AH162" s="35"/>
      <c r="AI162" s="35"/>
      <c r="AJ162" s="35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24"/>
      <c r="U163" s="24"/>
      <c r="V163" s="24"/>
      <c r="AC163" s="35"/>
      <c r="AD163" s="35"/>
      <c r="AH163" s="35"/>
      <c r="AI163" s="35"/>
      <c r="AJ163" s="35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35"/>
      <c r="AD164" s="35"/>
      <c r="AH164" s="35"/>
      <c r="AI164" s="35"/>
      <c r="AJ164" s="35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35"/>
      <c r="AD165" s="35"/>
      <c r="AH165" s="35"/>
      <c r="AI165" s="35"/>
      <c r="AJ165" s="35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35"/>
      <c r="AD166" s="35"/>
      <c r="AH166" s="35"/>
      <c r="AI166" s="35"/>
      <c r="AJ166" s="35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35"/>
      <c r="AD167" s="35"/>
      <c r="AH167" s="35"/>
      <c r="AI167" s="35"/>
      <c r="AJ167" s="35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35"/>
      <c r="AD168" s="35"/>
      <c r="AH168" s="35"/>
      <c r="AI168" s="35"/>
      <c r="AJ168" s="35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35"/>
      <c r="AD169" s="35"/>
      <c r="AH169" s="35"/>
      <c r="AI169" s="35"/>
      <c r="AJ169" s="35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35"/>
      <c r="AD170" s="35"/>
      <c r="AH170" s="35"/>
      <c r="AI170" s="35"/>
      <c r="AJ170" s="35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35"/>
      <c r="AD171" s="35"/>
      <c r="AH171" s="35"/>
      <c r="AI171" s="35"/>
      <c r="AJ171" s="35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35"/>
      <c r="AD172" s="35"/>
      <c r="AH172" s="35"/>
      <c r="AI172" s="35"/>
      <c r="AJ172" s="35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35"/>
      <c r="AD173" s="35"/>
      <c r="AH173" s="35"/>
      <c r="AI173" s="35"/>
      <c r="AJ173" s="35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35"/>
      <c r="AD174" s="35"/>
      <c r="AH174" s="35"/>
      <c r="AI174" s="35"/>
      <c r="AJ174" s="35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35"/>
      <c r="AD175" s="35"/>
      <c r="AH175" s="35"/>
      <c r="AI175" s="35"/>
      <c r="AJ175" s="35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35"/>
      <c r="AI176" s="35"/>
      <c r="AJ176" s="35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35"/>
      <c r="AI177" s="35"/>
      <c r="AJ177" s="35"/>
      <c r="AK177" s="3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35"/>
      <c r="AI178" s="35"/>
      <c r="AJ178" s="35"/>
      <c r="AK178" s="35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AH179" s="35"/>
      <c r="AI179" s="35"/>
      <c r="AJ179" s="35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AH180" s="35"/>
      <c r="AI180" s="35"/>
      <c r="AJ180" s="35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AH181" s="35"/>
      <c r="AI181" s="35"/>
      <c r="AJ181" s="35"/>
      <c r="AK181" s="35"/>
      <c r="AL181" s="24"/>
    </row>
    <row r="182" spans="12:38" ht="14.25" x14ac:dyDescent="0.2">
      <c r="L182" s="24"/>
      <c r="M182" s="24"/>
      <c r="N182" s="24"/>
      <c r="O182" s="24"/>
      <c r="P182" s="24"/>
      <c r="AH182" s="35"/>
      <c r="AI182" s="35"/>
      <c r="AJ182" s="35"/>
      <c r="AK182" s="35"/>
      <c r="AL182" s="24"/>
    </row>
    <row r="183" spans="12:38" ht="14.25" x14ac:dyDescent="0.2">
      <c r="L183" s="24"/>
      <c r="M183" s="24"/>
      <c r="N183" s="24"/>
      <c r="O183" s="24"/>
      <c r="P183" s="24"/>
      <c r="AH183" s="24"/>
      <c r="AI183" s="24"/>
      <c r="AJ183" s="24"/>
      <c r="AK183" s="24"/>
      <c r="AL183" s="24"/>
    </row>
  </sheetData>
  <sortState ref="B11:AB12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" style="59" customWidth="1"/>
    <col min="3" max="3" width="23.5703125" style="60" customWidth="1"/>
    <col min="4" max="4" width="10.5703125" style="74" customWidth="1"/>
    <col min="5" max="5" width="8.85546875" style="74" customWidth="1"/>
    <col min="6" max="6" width="0.7109375" style="30" customWidth="1"/>
    <col min="7" max="7" width="5.28515625" style="60" customWidth="1"/>
    <col min="8" max="8" width="5.140625" style="60" customWidth="1"/>
    <col min="9" max="9" width="5.42578125" style="60" customWidth="1"/>
    <col min="10" max="11" width="5.7109375" style="60" customWidth="1"/>
    <col min="12" max="12" width="6.140625" style="60" customWidth="1"/>
    <col min="13" max="16" width="4.85546875" style="60" customWidth="1"/>
    <col min="17" max="21" width="6.7109375" style="154" customWidth="1"/>
    <col min="22" max="22" width="11" style="60" customWidth="1"/>
    <col min="23" max="23" width="20.7109375" style="74" customWidth="1"/>
    <col min="24" max="24" width="9.7109375" style="60" customWidth="1"/>
    <col min="25" max="30" width="9.140625" style="3"/>
  </cols>
  <sheetData>
    <row r="1" spans="1:30" ht="18.75" x14ac:dyDescent="0.3">
      <c r="A1" s="8"/>
      <c r="B1" s="76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45"/>
      <c r="R1" s="145"/>
      <c r="S1" s="145"/>
      <c r="T1" s="145"/>
      <c r="U1" s="145"/>
      <c r="V1" s="63"/>
      <c r="W1" s="64"/>
      <c r="X1" s="61"/>
      <c r="Y1" s="65"/>
      <c r="Z1" s="65"/>
      <c r="AA1" s="65"/>
      <c r="AB1" s="65"/>
      <c r="AC1" s="65"/>
      <c r="AD1" s="65"/>
    </row>
    <row r="2" spans="1:30" x14ac:dyDescent="0.25">
      <c r="A2" s="8"/>
      <c r="B2" s="10" t="s">
        <v>95</v>
      </c>
      <c r="C2" s="115" t="s">
        <v>96</v>
      </c>
      <c r="D2" s="11"/>
      <c r="E2" s="11"/>
      <c r="F2" s="109"/>
      <c r="G2" s="66"/>
      <c r="H2" s="11"/>
      <c r="I2" s="11"/>
      <c r="J2" s="11"/>
      <c r="K2" s="11"/>
      <c r="L2" s="11"/>
      <c r="M2" s="11"/>
      <c r="N2" s="11"/>
      <c r="O2" s="11"/>
      <c r="P2" s="11"/>
      <c r="Q2" s="146"/>
      <c r="R2" s="146"/>
      <c r="S2" s="146"/>
      <c r="T2" s="146"/>
      <c r="U2" s="146"/>
      <c r="V2" s="11"/>
      <c r="W2" s="66"/>
      <c r="X2" s="27"/>
      <c r="Y2" s="65"/>
      <c r="Z2" s="65"/>
      <c r="AA2" s="65"/>
      <c r="AB2" s="65"/>
      <c r="AC2" s="65"/>
      <c r="AD2" s="65"/>
    </row>
    <row r="3" spans="1:30" x14ac:dyDescent="0.25">
      <c r="A3" s="8"/>
      <c r="B3" s="67" t="s">
        <v>65</v>
      </c>
      <c r="C3" s="22" t="s">
        <v>34</v>
      </c>
      <c r="D3" s="68" t="s">
        <v>35</v>
      </c>
      <c r="E3" s="69" t="s">
        <v>1</v>
      </c>
      <c r="F3" s="24"/>
      <c r="G3" s="70" t="s">
        <v>36</v>
      </c>
      <c r="H3" s="71" t="s">
        <v>37</v>
      </c>
      <c r="I3" s="71" t="s">
        <v>31</v>
      </c>
      <c r="J3" s="17" t="s">
        <v>38</v>
      </c>
      <c r="K3" s="72" t="s">
        <v>39</v>
      </c>
      <c r="L3" s="72" t="s">
        <v>40</v>
      </c>
      <c r="M3" s="70" t="s">
        <v>41</v>
      </c>
      <c r="N3" s="70" t="s">
        <v>30</v>
      </c>
      <c r="O3" s="71" t="s">
        <v>42</v>
      </c>
      <c r="P3" s="70" t="s">
        <v>37</v>
      </c>
      <c r="Q3" s="147" t="s">
        <v>16</v>
      </c>
      <c r="R3" s="147">
        <v>1</v>
      </c>
      <c r="S3" s="147">
        <v>2</v>
      </c>
      <c r="T3" s="147">
        <v>3</v>
      </c>
      <c r="U3" s="147" t="s">
        <v>43</v>
      </c>
      <c r="V3" s="17" t="s">
        <v>21</v>
      </c>
      <c r="W3" s="16" t="s">
        <v>44</v>
      </c>
      <c r="X3" s="16" t="s">
        <v>45</v>
      </c>
      <c r="Y3" s="65"/>
      <c r="Z3" s="65"/>
      <c r="AA3" s="65"/>
      <c r="AB3" s="65"/>
      <c r="AC3" s="65"/>
      <c r="AD3" s="65"/>
    </row>
    <row r="4" spans="1:30" x14ac:dyDescent="0.25">
      <c r="A4" s="8"/>
      <c r="B4" s="121" t="s">
        <v>72</v>
      </c>
      <c r="C4" s="122" t="s">
        <v>73</v>
      </c>
      <c r="D4" s="123" t="s">
        <v>87</v>
      </c>
      <c r="E4" s="124" t="s">
        <v>80</v>
      </c>
      <c r="F4" s="35"/>
      <c r="G4" s="125"/>
      <c r="H4" s="126"/>
      <c r="I4" s="126">
        <v>1</v>
      </c>
      <c r="J4" s="127" t="s">
        <v>89</v>
      </c>
      <c r="K4" s="127">
        <v>8</v>
      </c>
      <c r="L4" s="127"/>
      <c r="M4" s="127">
        <v>1</v>
      </c>
      <c r="N4" s="127"/>
      <c r="O4" s="125"/>
      <c r="P4" s="126"/>
      <c r="Q4" s="129" t="s">
        <v>132</v>
      </c>
      <c r="R4" s="144" t="s">
        <v>133</v>
      </c>
      <c r="S4" s="144"/>
      <c r="T4" s="144"/>
      <c r="U4" s="144" t="s">
        <v>68</v>
      </c>
      <c r="V4" s="128">
        <v>0</v>
      </c>
      <c r="W4" s="122" t="s">
        <v>88</v>
      </c>
      <c r="X4" s="129" t="s">
        <v>75</v>
      </c>
      <c r="Y4" s="65"/>
      <c r="Z4" s="65"/>
      <c r="AA4" s="65"/>
      <c r="AB4" s="65"/>
      <c r="AC4" s="65"/>
      <c r="AD4" s="65"/>
    </row>
    <row r="5" spans="1:30" x14ac:dyDescent="0.25">
      <c r="A5" s="8"/>
      <c r="B5" s="121" t="s">
        <v>93</v>
      </c>
      <c r="C5" s="122" t="s">
        <v>126</v>
      </c>
      <c r="D5" s="123" t="s">
        <v>87</v>
      </c>
      <c r="E5" s="124" t="s">
        <v>80</v>
      </c>
      <c r="F5" s="35"/>
      <c r="G5" s="125">
        <v>1</v>
      </c>
      <c r="H5" s="126"/>
      <c r="I5" s="126"/>
      <c r="J5" s="127" t="s">
        <v>89</v>
      </c>
      <c r="K5" s="127">
        <v>7</v>
      </c>
      <c r="L5" s="127"/>
      <c r="M5" s="127">
        <v>1</v>
      </c>
      <c r="N5" s="127"/>
      <c r="O5" s="125"/>
      <c r="P5" s="126"/>
      <c r="Q5" s="129" t="s">
        <v>127</v>
      </c>
      <c r="R5" s="144" t="s">
        <v>128</v>
      </c>
      <c r="S5" s="144"/>
      <c r="T5" s="144" t="s">
        <v>129</v>
      </c>
      <c r="U5" s="144"/>
      <c r="V5" s="128">
        <v>0.66700000000000004</v>
      </c>
      <c r="W5" s="122" t="s">
        <v>130</v>
      </c>
      <c r="X5" s="129" t="s">
        <v>131</v>
      </c>
      <c r="Y5" s="65"/>
      <c r="Z5" s="65"/>
      <c r="AA5" s="65"/>
      <c r="AB5" s="65"/>
      <c r="AC5" s="65"/>
      <c r="AD5" s="65"/>
    </row>
    <row r="6" spans="1:30" x14ac:dyDescent="0.25">
      <c r="A6" s="23"/>
      <c r="B6" s="22" t="s">
        <v>7</v>
      </c>
      <c r="C6" s="17"/>
      <c r="D6" s="16"/>
      <c r="E6" s="100"/>
      <c r="F6" s="112"/>
      <c r="G6" s="18">
        <v>1</v>
      </c>
      <c r="H6" s="18"/>
      <c r="I6" s="18">
        <f>SUM(I4)</f>
        <v>1</v>
      </c>
      <c r="J6" s="18"/>
      <c r="K6" s="18"/>
      <c r="L6" s="18"/>
      <c r="M6" s="18">
        <v>2</v>
      </c>
      <c r="N6" s="18"/>
      <c r="O6" s="18"/>
      <c r="P6" s="18"/>
      <c r="Q6" s="73" t="s">
        <v>134</v>
      </c>
      <c r="R6" s="73" t="s">
        <v>135</v>
      </c>
      <c r="S6" s="73"/>
      <c r="T6" s="73" t="s">
        <v>129</v>
      </c>
      <c r="U6" s="73" t="s">
        <v>68</v>
      </c>
      <c r="V6" s="33">
        <v>0.33300000000000002</v>
      </c>
      <c r="W6" s="101"/>
      <c r="X6" s="73"/>
      <c r="Y6" s="65"/>
      <c r="Z6" s="65"/>
      <c r="AA6" s="65"/>
      <c r="AB6" s="65"/>
      <c r="AC6" s="65"/>
      <c r="AD6" s="65"/>
    </row>
    <row r="7" spans="1:30" x14ac:dyDescent="0.25">
      <c r="A7" s="23"/>
      <c r="B7" s="110" t="s">
        <v>46</v>
      </c>
      <c r="C7" s="90" t="s">
        <v>109</v>
      </c>
      <c r="D7" s="88"/>
      <c r="E7" s="62"/>
      <c r="F7" s="113"/>
      <c r="G7" s="114"/>
      <c r="H7" s="91"/>
      <c r="I7" s="92"/>
      <c r="J7" s="91"/>
      <c r="K7" s="91"/>
      <c r="L7" s="91"/>
      <c r="M7" s="91"/>
      <c r="N7" s="91"/>
      <c r="O7" s="91"/>
      <c r="P7" s="91"/>
      <c r="Q7" s="148"/>
      <c r="R7" s="148"/>
      <c r="S7" s="148"/>
      <c r="T7" s="148"/>
      <c r="U7" s="148"/>
      <c r="V7" s="75"/>
      <c r="W7" s="91"/>
      <c r="X7" s="85"/>
      <c r="Y7" s="65"/>
      <c r="Z7" s="65"/>
      <c r="AA7" s="65"/>
      <c r="AB7" s="65"/>
      <c r="AC7" s="65"/>
      <c r="AD7" s="65"/>
    </row>
    <row r="8" spans="1:30" x14ac:dyDescent="0.25">
      <c r="A8" s="23"/>
      <c r="B8" s="102"/>
      <c r="C8" s="103"/>
      <c r="D8" s="104"/>
      <c r="E8" s="105"/>
      <c r="F8" s="106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9"/>
      <c r="R8" s="149"/>
      <c r="S8" s="149"/>
      <c r="T8" s="149"/>
      <c r="U8" s="149"/>
      <c r="V8" s="103"/>
      <c r="W8" s="103"/>
      <c r="X8" s="107"/>
      <c r="Y8" s="65"/>
      <c r="Z8" s="65"/>
      <c r="AA8" s="65"/>
      <c r="AB8" s="65"/>
      <c r="AC8" s="65"/>
      <c r="AD8" s="65"/>
    </row>
    <row r="9" spans="1:30" x14ac:dyDescent="0.25">
      <c r="A9" s="8"/>
      <c r="B9" s="22" t="s">
        <v>110</v>
      </c>
      <c r="C9" s="22" t="s">
        <v>34</v>
      </c>
      <c r="D9" s="16" t="s">
        <v>35</v>
      </c>
      <c r="E9" s="21" t="s">
        <v>1</v>
      </c>
      <c r="F9" s="24"/>
      <c r="G9" s="18" t="s">
        <v>36</v>
      </c>
      <c r="H9" s="15" t="s">
        <v>37</v>
      </c>
      <c r="I9" s="15" t="s">
        <v>31</v>
      </c>
      <c r="J9" s="17" t="s">
        <v>38</v>
      </c>
      <c r="K9" s="17" t="s">
        <v>39</v>
      </c>
      <c r="L9" s="17" t="s">
        <v>40</v>
      </c>
      <c r="M9" s="18" t="s">
        <v>41</v>
      </c>
      <c r="N9" s="18" t="s">
        <v>30</v>
      </c>
      <c r="O9" s="15" t="s">
        <v>42</v>
      </c>
      <c r="P9" s="18" t="s">
        <v>37</v>
      </c>
      <c r="Q9" s="73" t="s">
        <v>16</v>
      </c>
      <c r="R9" s="73">
        <v>1</v>
      </c>
      <c r="S9" s="73">
        <v>2</v>
      </c>
      <c r="T9" s="73">
        <v>3</v>
      </c>
      <c r="U9" s="73" t="s">
        <v>43</v>
      </c>
      <c r="V9" s="17" t="s">
        <v>21</v>
      </c>
      <c r="W9" s="16" t="s">
        <v>44</v>
      </c>
      <c r="X9" s="16" t="s">
        <v>45</v>
      </c>
      <c r="Y9" s="65"/>
      <c r="Z9" s="65"/>
      <c r="AA9" s="65"/>
      <c r="AB9" s="65"/>
      <c r="AC9" s="65"/>
      <c r="AD9" s="65"/>
    </row>
    <row r="10" spans="1:30" x14ac:dyDescent="0.25">
      <c r="A10" s="8"/>
      <c r="B10" s="132" t="s">
        <v>111</v>
      </c>
      <c r="C10" s="133" t="s">
        <v>112</v>
      </c>
      <c r="D10" s="134" t="s">
        <v>74</v>
      </c>
      <c r="E10" s="135" t="s">
        <v>97</v>
      </c>
      <c r="F10" s="112"/>
      <c r="G10" s="136">
        <v>1</v>
      </c>
      <c r="H10" s="137"/>
      <c r="I10" s="137"/>
      <c r="J10" s="138" t="s">
        <v>113</v>
      </c>
      <c r="K10" s="138">
        <v>8</v>
      </c>
      <c r="L10" s="111"/>
      <c r="M10" s="138">
        <v>1</v>
      </c>
      <c r="N10" s="136"/>
      <c r="O10" s="137"/>
      <c r="P10" s="137">
        <v>1</v>
      </c>
      <c r="Q10" s="150" t="s">
        <v>136</v>
      </c>
      <c r="R10" s="150" t="s">
        <v>133</v>
      </c>
      <c r="S10" s="150" t="s">
        <v>129</v>
      </c>
      <c r="T10" s="150" t="s">
        <v>137</v>
      </c>
      <c r="U10" s="150" t="s">
        <v>68</v>
      </c>
      <c r="V10" s="139">
        <v>0.5</v>
      </c>
      <c r="W10" s="133" t="s">
        <v>114</v>
      </c>
      <c r="X10" s="140" t="s">
        <v>115</v>
      </c>
      <c r="Y10" s="65"/>
      <c r="Z10" s="65"/>
      <c r="AA10" s="65"/>
      <c r="AB10" s="65"/>
      <c r="AC10" s="65"/>
      <c r="AD10" s="65"/>
    </row>
    <row r="11" spans="1:30" x14ac:dyDescent="0.25">
      <c r="A11" s="23"/>
      <c r="B11" s="102"/>
      <c r="C11" s="103"/>
      <c r="D11" s="104"/>
      <c r="E11" s="105"/>
      <c r="F11" s="106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49"/>
      <c r="R11" s="149"/>
      <c r="S11" s="149"/>
      <c r="T11" s="149"/>
      <c r="U11" s="149"/>
      <c r="V11" s="103"/>
      <c r="W11" s="103"/>
      <c r="X11" s="107"/>
      <c r="Y11" s="65"/>
      <c r="Z11" s="65"/>
      <c r="AA11" s="65"/>
      <c r="AB11" s="65"/>
      <c r="AC11" s="65"/>
      <c r="AD11" s="65"/>
    </row>
    <row r="12" spans="1:30" x14ac:dyDescent="0.25">
      <c r="A12" s="23"/>
      <c r="B12" s="58"/>
      <c r="C12" s="35"/>
      <c r="D12" s="58"/>
      <c r="E12" s="89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151"/>
      <c r="R12" s="151"/>
      <c r="S12" s="151"/>
      <c r="T12" s="151"/>
      <c r="U12" s="151"/>
      <c r="V12" s="35"/>
      <c r="W12" s="58"/>
      <c r="X12" s="35"/>
      <c r="Y12" s="65"/>
      <c r="Z12" s="65"/>
      <c r="AA12" s="65"/>
      <c r="AB12" s="65"/>
      <c r="AC12" s="65"/>
      <c r="AD12" s="65"/>
    </row>
    <row r="13" spans="1:30" x14ac:dyDescent="0.25">
      <c r="A13" s="23"/>
      <c r="B13" s="58"/>
      <c r="C13" s="35"/>
      <c r="D13" s="58"/>
      <c r="E13" s="89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151"/>
      <c r="R13" s="151"/>
      <c r="S13" s="151"/>
      <c r="T13" s="151"/>
      <c r="U13" s="151"/>
      <c r="V13" s="35"/>
      <c r="W13" s="58"/>
      <c r="X13" s="35"/>
      <c r="Y13" s="65"/>
      <c r="Z13" s="65"/>
      <c r="AA13" s="65"/>
      <c r="AB13" s="65"/>
      <c r="AC13" s="65"/>
      <c r="AD13" s="65"/>
    </row>
    <row r="14" spans="1:30" x14ac:dyDescent="0.25">
      <c r="A14" s="23"/>
      <c r="B14" s="58"/>
      <c r="C14" s="35"/>
      <c r="D14" s="58"/>
      <c r="E14" s="89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151"/>
      <c r="R14" s="151"/>
      <c r="S14" s="151"/>
      <c r="T14" s="151"/>
      <c r="U14" s="151"/>
      <c r="V14" s="35"/>
      <c r="W14" s="58"/>
      <c r="X14" s="35"/>
      <c r="Y14" s="65"/>
      <c r="Z14" s="65"/>
      <c r="AA14" s="65"/>
      <c r="AB14" s="65"/>
      <c r="AC14" s="65"/>
      <c r="AD14" s="65"/>
    </row>
    <row r="15" spans="1:30" x14ac:dyDescent="0.25">
      <c r="A15" s="23"/>
      <c r="B15" s="58"/>
      <c r="C15" s="35"/>
      <c r="D15" s="58"/>
      <c r="E15" s="8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151"/>
      <c r="R15" s="151"/>
      <c r="S15" s="151"/>
      <c r="T15" s="151"/>
      <c r="U15" s="151"/>
      <c r="V15" s="35"/>
      <c r="W15" s="58"/>
      <c r="X15" s="35"/>
      <c r="Y15" s="65"/>
      <c r="Z15" s="65"/>
      <c r="AA15" s="65"/>
      <c r="AB15" s="65"/>
      <c r="AC15" s="65"/>
      <c r="AD15" s="65"/>
    </row>
    <row r="16" spans="1:30" x14ac:dyDescent="0.25">
      <c r="A16" s="23"/>
      <c r="B16" s="58"/>
      <c r="C16" s="35"/>
      <c r="D16" s="58"/>
      <c r="E16" s="8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151"/>
      <c r="R16" s="151"/>
      <c r="S16" s="151"/>
      <c r="T16" s="151"/>
      <c r="U16" s="151"/>
      <c r="V16" s="35"/>
      <c r="W16" s="58"/>
      <c r="X16" s="35"/>
      <c r="Y16" s="65"/>
      <c r="Z16" s="65"/>
      <c r="AA16" s="65"/>
      <c r="AB16" s="65"/>
      <c r="AC16" s="65"/>
      <c r="AD16" s="65"/>
    </row>
    <row r="17" spans="1:30" x14ac:dyDescent="0.25">
      <c r="A17" s="23"/>
      <c r="B17" s="58"/>
      <c r="C17" s="35"/>
      <c r="D17" s="58"/>
      <c r="E17" s="8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151"/>
      <c r="R17" s="151"/>
      <c r="S17" s="151"/>
      <c r="T17" s="151"/>
      <c r="U17" s="151"/>
      <c r="V17" s="35"/>
      <c r="W17" s="58"/>
      <c r="X17" s="35"/>
      <c r="Y17" s="65"/>
      <c r="Z17" s="65"/>
      <c r="AA17" s="65"/>
      <c r="AB17" s="65"/>
      <c r="AC17" s="65"/>
      <c r="AD17" s="65"/>
    </row>
    <row r="18" spans="1:30" x14ac:dyDescent="0.25">
      <c r="A18" s="23"/>
      <c r="B18" s="58"/>
      <c r="C18" s="35"/>
      <c r="D18" s="58"/>
      <c r="E18" s="8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151"/>
      <c r="R18" s="151"/>
      <c r="S18" s="151"/>
      <c r="T18" s="151"/>
      <c r="U18" s="151"/>
      <c r="V18" s="35"/>
      <c r="W18" s="58"/>
      <c r="X18" s="35"/>
      <c r="Y18" s="65"/>
      <c r="Z18" s="65"/>
      <c r="AA18" s="65"/>
      <c r="AB18" s="65"/>
      <c r="AC18" s="65"/>
      <c r="AD18" s="65"/>
    </row>
    <row r="19" spans="1:30" x14ac:dyDescent="0.25">
      <c r="A19" s="23"/>
      <c r="B19" s="58"/>
      <c r="C19" s="35"/>
      <c r="D19" s="58"/>
      <c r="E19" s="8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151"/>
      <c r="R19" s="151"/>
      <c r="S19" s="151"/>
      <c r="T19" s="151"/>
      <c r="U19" s="151"/>
      <c r="V19" s="35"/>
      <c r="W19" s="58"/>
      <c r="X19" s="35"/>
      <c r="Y19" s="65"/>
      <c r="Z19" s="65"/>
      <c r="AA19" s="65"/>
      <c r="AB19" s="65"/>
      <c r="AC19" s="65"/>
      <c r="AD19" s="65"/>
    </row>
    <row r="20" spans="1:30" x14ac:dyDescent="0.25">
      <c r="A20" s="23"/>
      <c r="B20" s="58"/>
      <c r="C20" s="35"/>
      <c r="D20" s="58"/>
      <c r="E20" s="8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151"/>
      <c r="R20" s="151"/>
      <c r="S20" s="151"/>
      <c r="T20" s="151"/>
      <c r="U20" s="151"/>
      <c r="V20" s="35"/>
      <c r="W20" s="58"/>
      <c r="X20" s="35"/>
      <c r="Y20" s="65"/>
      <c r="Z20" s="65"/>
      <c r="AA20" s="65"/>
      <c r="AB20" s="65"/>
      <c r="AC20" s="65"/>
      <c r="AD20" s="65"/>
    </row>
    <row r="21" spans="1:30" x14ac:dyDescent="0.25">
      <c r="A21" s="23"/>
      <c r="B21" s="58"/>
      <c r="C21" s="35"/>
      <c r="D21" s="58"/>
      <c r="E21" s="8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151"/>
      <c r="R21" s="151"/>
      <c r="S21" s="151"/>
      <c r="T21" s="151"/>
      <c r="U21" s="151"/>
      <c r="V21" s="35"/>
      <c r="W21" s="58"/>
      <c r="X21" s="35"/>
      <c r="Y21" s="65"/>
      <c r="Z21" s="65"/>
      <c r="AA21" s="65"/>
      <c r="AB21" s="65"/>
      <c r="AC21" s="65"/>
      <c r="AD21" s="65"/>
    </row>
    <row r="22" spans="1:30" x14ac:dyDescent="0.25">
      <c r="A22" s="23"/>
      <c r="B22" s="58"/>
      <c r="C22" s="35"/>
      <c r="D22" s="58"/>
      <c r="E22" s="8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151"/>
      <c r="R22" s="151"/>
      <c r="S22" s="151"/>
      <c r="T22" s="151"/>
      <c r="U22" s="151"/>
      <c r="V22" s="35"/>
      <c r="W22" s="58"/>
      <c r="X22" s="35"/>
      <c r="Y22" s="65"/>
      <c r="Z22" s="65"/>
      <c r="AA22" s="65"/>
      <c r="AB22" s="65"/>
      <c r="AC22" s="65"/>
      <c r="AD22" s="65"/>
    </row>
    <row r="23" spans="1:30" x14ac:dyDescent="0.25">
      <c r="A23" s="23"/>
      <c r="B23" s="58"/>
      <c r="C23" s="35"/>
      <c r="D23" s="58"/>
      <c r="E23" s="8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151"/>
      <c r="R23" s="151"/>
      <c r="S23" s="151"/>
      <c r="T23" s="151"/>
      <c r="U23" s="151"/>
      <c r="V23" s="35"/>
      <c r="W23" s="58"/>
      <c r="X23" s="35"/>
      <c r="Y23" s="65"/>
      <c r="Z23" s="65"/>
      <c r="AA23" s="65"/>
      <c r="AB23" s="65"/>
      <c r="AC23" s="65"/>
      <c r="AD23" s="65"/>
    </row>
    <row r="24" spans="1:30" x14ac:dyDescent="0.25">
      <c r="A24" s="23"/>
      <c r="B24" s="58"/>
      <c r="C24" s="35"/>
      <c r="D24" s="58"/>
      <c r="E24" s="8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151"/>
      <c r="R24" s="151"/>
      <c r="S24" s="151"/>
      <c r="T24" s="151"/>
      <c r="U24" s="151"/>
      <c r="V24" s="35"/>
      <c r="W24" s="58"/>
      <c r="X24" s="35"/>
      <c r="Y24" s="65"/>
      <c r="Z24" s="65"/>
      <c r="AA24" s="65"/>
      <c r="AB24" s="65"/>
      <c r="AC24" s="65"/>
      <c r="AD24" s="65"/>
    </row>
    <row r="25" spans="1:30" x14ac:dyDescent="0.25">
      <c r="A25" s="23"/>
      <c r="B25" s="58"/>
      <c r="C25" s="35"/>
      <c r="D25" s="58"/>
      <c r="E25" s="8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151"/>
      <c r="R25" s="151"/>
      <c r="S25" s="151"/>
      <c r="T25" s="151"/>
      <c r="U25" s="151"/>
      <c r="V25" s="35"/>
      <c r="W25" s="58"/>
      <c r="X25" s="35"/>
      <c r="Y25" s="65"/>
      <c r="Z25" s="65"/>
      <c r="AA25" s="65"/>
      <c r="AB25" s="65"/>
      <c r="AC25" s="65"/>
      <c r="AD25" s="65"/>
    </row>
    <row r="26" spans="1:30" x14ac:dyDescent="0.25">
      <c r="A26" s="23"/>
      <c r="B26" s="58"/>
      <c r="C26" s="35"/>
      <c r="D26" s="58"/>
      <c r="E26" s="8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151"/>
      <c r="R26" s="151"/>
      <c r="S26" s="151"/>
      <c r="T26" s="151"/>
      <c r="U26" s="151"/>
      <c r="V26" s="35"/>
      <c r="W26" s="58"/>
      <c r="X26" s="35"/>
      <c r="Y26" s="65"/>
      <c r="Z26" s="65"/>
      <c r="AA26" s="65"/>
      <c r="AB26" s="65"/>
      <c r="AC26" s="65"/>
      <c r="AD26" s="65"/>
    </row>
    <row r="27" spans="1:30" x14ac:dyDescent="0.25">
      <c r="A27" s="23"/>
      <c r="B27" s="58"/>
      <c r="C27" s="35"/>
      <c r="D27" s="58"/>
      <c r="E27" s="8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151"/>
      <c r="R27" s="151"/>
      <c r="S27" s="151"/>
      <c r="T27" s="151"/>
      <c r="U27" s="151"/>
      <c r="V27" s="35"/>
      <c r="W27" s="58"/>
      <c r="X27" s="35"/>
      <c r="Y27" s="65"/>
      <c r="Z27" s="65"/>
      <c r="AA27" s="65"/>
      <c r="AB27" s="65"/>
      <c r="AC27" s="65"/>
      <c r="AD27" s="65"/>
    </row>
    <row r="28" spans="1:30" x14ac:dyDescent="0.25">
      <c r="A28" s="23"/>
      <c r="B28" s="58"/>
      <c r="C28" s="35"/>
      <c r="D28" s="58"/>
      <c r="E28" s="8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151"/>
      <c r="R28" s="151"/>
      <c r="S28" s="151"/>
      <c r="T28" s="151"/>
      <c r="U28" s="151"/>
      <c r="V28" s="35"/>
      <c r="W28" s="58"/>
      <c r="X28" s="35"/>
      <c r="Y28" s="65"/>
      <c r="Z28" s="65"/>
      <c r="AA28" s="65"/>
      <c r="AB28" s="65"/>
      <c r="AC28" s="65"/>
      <c r="AD28" s="65"/>
    </row>
    <row r="29" spans="1:30" x14ac:dyDescent="0.25">
      <c r="A29" s="23"/>
      <c r="B29" s="58"/>
      <c r="C29" s="35"/>
      <c r="D29" s="58"/>
      <c r="E29" s="8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151"/>
      <c r="R29" s="151"/>
      <c r="S29" s="151"/>
      <c r="T29" s="151"/>
      <c r="U29" s="151"/>
      <c r="V29" s="35"/>
      <c r="W29" s="58"/>
      <c r="X29" s="35"/>
      <c r="Y29" s="65"/>
      <c r="Z29" s="65"/>
      <c r="AA29" s="65"/>
      <c r="AB29" s="65"/>
      <c r="AC29" s="65"/>
      <c r="AD29" s="65"/>
    </row>
    <row r="30" spans="1:30" x14ac:dyDescent="0.25">
      <c r="A30" s="23"/>
      <c r="B30" s="58"/>
      <c r="C30" s="35"/>
      <c r="D30" s="58"/>
      <c r="E30" s="8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151"/>
      <c r="R30" s="151"/>
      <c r="S30" s="151"/>
      <c r="T30" s="151"/>
      <c r="U30" s="151"/>
      <c r="V30" s="35"/>
      <c r="W30" s="58"/>
      <c r="X30" s="35"/>
      <c r="Y30" s="65"/>
      <c r="Z30" s="65"/>
      <c r="AA30" s="65"/>
      <c r="AB30" s="65"/>
      <c r="AC30" s="65"/>
      <c r="AD30" s="65"/>
    </row>
    <row r="31" spans="1:30" x14ac:dyDescent="0.25">
      <c r="A31" s="23"/>
      <c r="B31" s="58"/>
      <c r="C31" s="35"/>
      <c r="D31" s="58"/>
      <c r="E31" s="8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151"/>
      <c r="R31" s="151"/>
      <c r="S31" s="151"/>
      <c r="T31" s="151"/>
      <c r="U31" s="151"/>
      <c r="V31" s="35"/>
      <c r="W31" s="58"/>
      <c r="X31" s="35"/>
      <c r="Y31" s="65"/>
      <c r="Z31" s="65"/>
      <c r="AA31" s="65"/>
      <c r="AB31" s="65"/>
      <c r="AC31" s="65"/>
      <c r="AD31" s="65"/>
    </row>
    <row r="32" spans="1:30" x14ac:dyDescent="0.25">
      <c r="A32" s="23"/>
      <c r="B32" s="58"/>
      <c r="C32" s="35"/>
      <c r="D32" s="58"/>
      <c r="E32" s="8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151"/>
      <c r="R32" s="151"/>
      <c r="S32" s="151"/>
      <c r="T32" s="151"/>
      <c r="U32" s="151"/>
      <c r="V32" s="35"/>
      <c r="W32" s="58"/>
      <c r="X32" s="35"/>
      <c r="Y32" s="65"/>
      <c r="Z32" s="65"/>
      <c r="AA32" s="65"/>
      <c r="AB32" s="65"/>
      <c r="AC32" s="65"/>
      <c r="AD32" s="65"/>
    </row>
    <row r="33" spans="1:30" x14ac:dyDescent="0.25">
      <c r="A33" s="23"/>
      <c r="B33" s="58"/>
      <c r="C33" s="35"/>
      <c r="D33" s="58"/>
      <c r="E33" s="8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151"/>
      <c r="R33" s="151"/>
      <c r="S33" s="151"/>
      <c r="T33" s="151"/>
      <c r="U33" s="151"/>
      <c r="V33" s="35"/>
      <c r="W33" s="58"/>
      <c r="X33" s="35"/>
      <c r="Y33" s="65"/>
      <c r="Z33" s="65"/>
      <c r="AA33" s="65"/>
      <c r="AB33" s="65"/>
      <c r="AC33" s="65"/>
      <c r="AD33" s="65"/>
    </row>
    <row r="34" spans="1:30" x14ac:dyDescent="0.25">
      <c r="A34" s="23"/>
      <c r="B34" s="58"/>
      <c r="C34" s="35"/>
      <c r="D34" s="58"/>
      <c r="E34" s="8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151"/>
      <c r="R34" s="151"/>
      <c r="S34" s="151"/>
      <c r="T34" s="151"/>
      <c r="U34" s="151"/>
      <c r="V34" s="35"/>
      <c r="W34" s="58"/>
      <c r="X34" s="35"/>
      <c r="Y34" s="65"/>
      <c r="Z34" s="65"/>
      <c r="AA34" s="65"/>
      <c r="AB34" s="65"/>
      <c r="AC34" s="65"/>
      <c r="AD34" s="65"/>
    </row>
    <row r="35" spans="1:30" x14ac:dyDescent="0.25">
      <c r="A35" s="23"/>
      <c r="B35" s="58"/>
      <c r="C35" s="35"/>
      <c r="D35" s="58"/>
      <c r="E35" s="8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151"/>
      <c r="R35" s="151"/>
      <c r="S35" s="151"/>
      <c r="T35" s="151"/>
      <c r="U35" s="151"/>
      <c r="V35" s="35"/>
      <c r="W35" s="58"/>
      <c r="X35" s="35"/>
      <c r="Y35" s="65"/>
      <c r="Z35" s="65"/>
      <c r="AA35" s="65"/>
      <c r="AB35" s="65"/>
      <c r="AC35" s="65"/>
      <c r="AD35" s="65"/>
    </row>
    <row r="36" spans="1:30" x14ac:dyDescent="0.25">
      <c r="A36" s="23"/>
      <c r="B36" s="58"/>
      <c r="C36" s="35"/>
      <c r="D36" s="58"/>
      <c r="E36" s="8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151"/>
      <c r="R36" s="151"/>
      <c r="S36" s="151"/>
      <c r="T36" s="151"/>
      <c r="U36" s="151"/>
      <c r="V36" s="35"/>
      <c r="W36" s="58"/>
      <c r="X36" s="35"/>
      <c r="Y36" s="65"/>
      <c r="Z36" s="65"/>
      <c r="AA36" s="65"/>
      <c r="AB36" s="65"/>
      <c r="AC36" s="65"/>
      <c r="AD36" s="65"/>
    </row>
    <row r="37" spans="1:30" x14ac:dyDescent="0.25">
      <c r="A37" s="23"/>
      <c r="B37" s="58"/>
      <c r="C37" s="35"/>
      <c r="D37" s="58"/>
      <c r="E37" s="8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151"/>
      <c r="R37" s="151"/>
      <c r="S37" s="151"/>
      <c r="T37" s="151"/>
      <c r="U37" s="151"/>
      <c r="V37" s="35"/>
      <c r="W37" s="58"/>
      <c r="X37" s="35"/>
      <c r="Y37" s="65"/>
      <c r="Z37" s="65"/>
      <c r="AA37" s="65"/>
      <c r="AB37" s="65"/>
      <c r="AC37" s="65"/>
      <c r="AD37" s="65"/>
    </row>
    <row r="38" spans="1:30" x14ac:dyDescent="0.25">
      <c r="A38" s="23"/>
      <c r="B38" s="58"/>
      <c r="C38" s="35"/>
      <c r="D38" s="58"/>
      <c r="E38" s="8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151"/>
      <c r="R38" s="151"/>
      <c r="S38" s="151"/>
      <c r="T38" s="151"/>
      <c r="U38" s="151"/>
      <c r="V38" s="35"/>
      <c r="W38" s="58"/>
      <c r="X38" s="35"/>
      <c r="Y38" s="65"/>
      <c r="Z38" s="65"/>
      <c r="AA38" s="65"/>
      <c r="AB38" s="65"/>
      <c r="AC38" s="65"/>
      <c r="AD38" s="65"/>
    </row>
    <row r="39" spans="1:30" x14ac:dyDescent="0.25">
      <c r="A39" s="23"/>
      <c r="B39" s="58"/>
      <c r="C39" s="35"/>
      <c r="D39" s="58"/>
      <c r="E39" s="58"/>
      <c r="F39" s="24"/>
      <c r="G39" s="35"/>
      <c r="H39" s="38"/>
      <c r="I39" s="35"/>
      <c r="J39" s="24"/>
      <c r="K39" s="24"/>
      <c r="L39" s="24"/>
      <c r="M39" s="24"/>
      <c r="N39" s="57"/>
      <c r="O39" s="57"/>
      <c r="P39" s="24"/>
      <c r="Q39" s="152"/>
      <c r="R39" s="152"/>
      <c r="S39" s="152"/>
      <c r="T39" s="152"/>
      <c r="U39" s="152"/>
      <c r="V39" s="24"/>
      <c r="W39" s="58"/>
      <c r="X39" s="24"/>
      <c r="Y39" s="65"/>
      <c r="Z39" s="65"/>
      <c r="AA39" s="65"/>
      <c r="AB39" s="65"/>
      <c r="AC39" s="65"/>
      <c r="AD39" s="65"/>
    </row>
    <row r="40" spans="1:30" x14ac:dyDescent="0.25">
      <c r="A40" s="23"/>
      <c r="B40" s="58"/>
      <c r="C40" s="35"/>
      <c r="D40" s="58"/>
      <c r="E40" s="58"/>
      <c r="F40" s="24"/>
      <c r="G40" s="35"/>
      <c r="H40" s="38"/>
      <c r="I40" s="35"/>
      <c r="J40" s="24"/>
      <c r="K40" s="24"/>
      <c r="L40" s="24"/>
      <c r="M40" s="24"/>
      <c r="N40" s="57"/>
      <c r="O40" s="57"/>
      <c r="P40" s="24"/>
      <c r="Q40" s="152"/>
      <c r="R40" s="152"/>
      <c r="S40" s="152"/>
      <c r="T40" s="152"/>
      <c r="U40" s="152"/>
      <c r="V40" s="24"/>
      <c r="W40" s="58"/>
      <c r="X40" s="24"/>
      <c r="Y40" s="65"/>
      <c r="Z40" s="65"/>
      <c r="AA40" s="65"/>
      <c r="AB40" s="65"/>
      <c r="AC40" s="65"/>
      <c r="AD40" s="65"/>
    </row>
    <row r="41" spans="1:30" x14ac:dyDescent="0.25">
      <c r="A41" s="23"/>
      <c r="B41" s="58"/>
      <c r="C41" s="35"/>
      <c r="D41" s="58"/>
      <c r="E41" s="58"/>
      <c r="F41" s="24"/>
      <c r="G41" s="35"/>
      <c r="H41" s="38"/>
      <c r="I41" s="35"/>
      <c r="J41" s="24"/>
      <c r="K41" s="24"/>
      <c r="L41" s="24"/>
      <c r="M41" s="24"/>
      <c r="N41" s="57"/>
      <c r="O41" s="57"/>
      <c r="P41" s="24"/>
      <c r="Q41" s="152"/>
      <c r="R41" s="152"/>
      <c r="S41" s="152"/>
      <c r="T41" s="152"/>
      <c r="U41" s="152"/>
      <c r="V41" s="24"/>
      <c r="W41" s="58"/>
      <c r="X41" s="24"/>
      <c r="Y41" s="65"/>
      <c r="Z41" s="65"/>
      <c r="AA41" s="65"/>
      <c r="AB41" s="65"/>
      <c r="AC41" s="65"/>
      <c r="AD41" s="65"/>
    </row>
    <row r="42" spans="1:30" x14ac:dyDescent="0.25">
      <c r="A42" s="23"/>
      <c r="B42" s="58"/>
      <c r="C42" s="35"/>
      <c r="D42" s="58"/>
      <c r="E42" s="58"/>
      <c r="F42" s="24"/>
      <c r="G42" s="35"/>
      <c r="H42" s="38"/>
      <c r="I42" s="35"/>
      <c r="J42" s="24"/>
      <c r="K42" s="24"/>
      <c r="L42" s="24"/>
      <c r="M42" s="24"/>
      <c r="N42" s="57"/>
      <c r="O42" s="57"/>
      <c r="P42" s="24"/>
      <c r="Q42" s="152"/>
      <c r="R42" s="152"/>
      <c r="S42" s="152"/>
      <c r="T42" s="152"/>
      <c r="U42" s="152"/>
      <c r="V42" s="24"/>
      <c r="W42" s="58"/>
      <c r="X42" s="24"/>
      <c r="Y42" s="65"/>
      <c r="Z42" s="65"/>
      <c r="AA42" s="65"/>
      <c r="AB42" s="65"/>
      <c r="AC42" s="65"/>
      <c r="AD42" s="65"/>
    </row>
    <row r="43" spans="1:30" x14ac:dyDescent="0.25">
      <c r="A43" s="23"/>
      <c r="B43" s="58"/>
      <c r="C43" s="35"/>
      <c r="D43" s="58"/>
      <c r="E43" s="58"/>
      <c r="F43" s="24"/>
      <c r="G43" s="35"/>
      <c r="H43" s="38"/>
      <c r="I43" s="35"/>
      <c r="J43" s="24"/>
      <c r="K43" s="24"/>
      <c r="L43" s="24"/>
      <c r="M43" s="24"/>
      <c r="N43" s="57"/>
      <c r="O43" s="57"/>
      <c r="P43" s="24"/>
      <c r="Q43" s="152"/>
      <c r="R43" s="152"/>
      <c r="S43" s="152"/>
      <c r="T43" s="152"/>
      <c r="U43" s="152"/>
      <c r="V43" s="24"/>
      <c r="W43" s="58"/>
      <c r="X43" s="24"/>
      <c r="Y43" s="65"/>
      <c r="Z43" s="65"/>
      <c r="AA43" s="65"/>
      <c r="AB43" s="65"/>
      <c r="AC43" s="65"/>
      <c r="AD43" s="65"/>
    </row>
    <row r="44" spans="1:30" x14ac:dyDescent="0.25">
      <c r="A44" s="23"/>
      <c r="B44" s="58"/>
      <c r="C44" s="35"/>
      <c r="D44" s="58"/>
      <c r="E44" s="58"/>
      <c r="F44" s="24"/>
      <c r="G44" s="35"/>
      <c r="H44" s="38"/>
      <c r="I44" s="35"/>
      <c r="J44" s="24"/>
      <c r="K44" s="24"/>
      <c r="L44" s="24"/>
      <c r="M44" s="24"/>
      <c r="N44" s="57"/>
      <c r="O44" s="57"/>
      <c r="P44" s="24"/>
      <c r="Q44" s="152"/>
      <c r="R44" s="152"/>
      <c r="S44" s="152"/>
      <c r="T44" s="152"/>
      <c r="U44" s="152"/>
      <c r="V44" s="24"/>
      <c r="W44" s="58"/>
      <c r="X44" s="24"/>
      <c r="Y44" s="65"/>
      <c r="Z44" s="65"/>
      <c r="AA44" s="65"/>
      <c r="AB44" s="65"/>
      <c r="AC44" s="65"/>
      <c r="AD44" s="65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53"/>
      <c r="R49" s="153"/>
      <c r="S49" s="153"/>
      <c r="T49" s="153"/>
      <c r="U49" s="153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53"/>
      <c r="R50" s="153"/>
      <c r="S50" s="153"/>
      <c r="T50" s="153"/>
      <c r="U50" s="153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3"/>
      <c r="R51" s="153"/>
      <c r="S51" s="153"/>
      <c r="T51" s="153"/>
      <c r="U51" s="153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3"/>
      <c r="R52" s="153"/>
      <c r="S52" s="153"/>
      <c r="T52" s="153"/>
      <c r="U52" s="153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3"/>
      <c r="R53" s="153"/>
      <c r="S53" s="153"/>
      <c r="T53" s="153"/>
      <c r="U53" s="1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3"/>
      <c r="R54" s="153"/>
      <c r="S54" s="153"/>
      <c r="T54" s="153"/>
      <c r="U54" s="153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3"/>
      <c r="R55" s="153"/>
      <c r="S55" s="153"/>
      <c r="T55" s="153"/>
      <c r="U55" s="153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3"/>
      <c r="R56" s="153"/>
      <c r="S56" s="153"/>
      <c r="T56" s="153"/>
      <c r="U56" s="153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3"/>
      <c r="R57" s="153"/>
      <c r="S57" s="153"/>
      <c r="T57" s="153"/>
      <c r="U57" s="153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3"/>
      <c r="R58" s="153"/>
      <c r="S58" s="153"/>
      <c r="T58" s="153"/>
      <c r="U58" s="153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3"/>
      <c r="R59" s="153"/>
      <c r="S59" s="153"/>
      <c r="T59" s="153"/>
      <c r="U59" s="153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3"/>
      <c r="R60" s="153"/>
      <c r="S60" s="153"/>
      <c r="T60" s="153"/>
      <c r="U60" s="153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3"/>
      <c r="R61" s="153"/>
      <c r="S61" s="153"/>
      <c r="T61" s="153"/>
      <c r="U61" s="153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3"/>
      <c r="R62" s="153"/>
      <c r="S62" s="153"/>
      <c r="T62" s="153"/>
      <c r="U62" s="153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3"/>
      <c r="R63" s="153"/>
      <c r="S63" s="153"/>
      <c r="T63" s="153"/>
      <c r="U63" s="15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3"/>
      <c r="R64" s="153"/>
      <c r="S64" s="153"/>
      <c r="T64" s="153"/>
      <c r="U64" s="153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3"/>
      <c r="R65" s="153"/>
      <c r="S65" s="153"/>
      <c r="T65" s="153"/>
      <c r="U65" s="153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3"/>
      <c r="R66" s="153"/>
      <c r="S66" s="153"/>
      <c r="T66" s="153"/>
      <c r="U66" s="153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3"/>
      <c r="R67" s="153"/>
      <c r="S67" s="153"/>
      <c r="T67" s="153"/>
      <c r="U67" s="153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3"/>
      <c r="R68" s="153"/>
      <c r="S68" s="153"/>
      <c r="T68" s="153"/>
      <c r="U68" s="153"/>
      <c r="V68"/>
      <c r="W68"/>
      <c r="X68"/>
      <c r="Y68"/>
      <c r="Z68"/>
      <c r="AA68"/>
      <c r="AB68"/>
      <c r="AC68"/>
      <c r="AD68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53"/>
      <c r="R81" s="153"/>
      <c r="S81" s="153"/>
      <c r="T81" s="153"/>
      <c r="U81" s="15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53"/>
      <c r="R82" s="153"/>
      <c r="S82" s="153"/>
      <c r="T82" s="153"/>
      <c r="U82" s="15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53"/>
      <c r="R83" s="153"/>
      <c r="S83" s="153"/>
      <c r="T83" s="153"/>
      <c r="U83" s="15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53"/>
      <c r="R84" s="153"/>
      <c r="S84" s="153"/>
      <c r="T84" s="153"/>
      <c r="U84" s="15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53"/>
      <c r="R85" s="153"/>
      <c r="S85" s="153"/>
      <c r="T85" s="153"/>
      <c r="U85" s="15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53"/>
      <c r="R86" s="153"/>
      <c r="S86" s="153"/>
      <c r="T86" s="153"/>
      <c r="U86" s="15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53"/>
      <c r="R87" s="153"/>
      <c r="S87" s="153"/>
      <c r="T87" s="153"/>
      <c r="U87" s="15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53"/>
      <c r="R88" s="153"/>
      <c r="S88" s="153"/>
      <c r="T88" s="153"/>
      <c r="U88" s="15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53"/>
      <c r="R89" s="153"/>
      <c r="S89" s="153"/>
      <c r="T89" s="153"/>
      <c r="U89" s="15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53"/>
      <c r="R90" s="153"/>
      <c r="S90" s="153"/>
      <c r="T90" s="153"/>
      <c r="U90" s="15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53"/>
      <c r="R91" s="153"/>
      <c r="S91" s="153"/>
      <c r="T91" s="153"/>
      <c r="U91" s="15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53"/>
      <c r="R92" s="153"/>
      <c r="S92" s="153"/>
      <c r="T92" s="153"/>
      <c r="U92" s="15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53"/>
      <c r="R93" s="153"/>
      <c r="S93" s="153"/>
      <c r="T93" s="153"/>
      <c r="U93" s="15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53"/>
      <c r="R94" s="153"/>
      <c r="S94" s="153"/>
      <c r="T94" s="153"/>
      <c r="U94" s="15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53"/>
      <c r="R95" s="153"/>
      <c r="S95" s="153"/>
      <c r="T95" s="153"/>
      <c r="U95" s="15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53"/>
      <c r="R96" s="153"/>
      <c r="S96" s="153"/>
      <c r="T96" s="153"/>
      <c r="U96" s="15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53"/>
      <c r="R97" s="153"/>
      <c r="S97" s="153"/>
      <c r="T97" s="153"/>
      <c r="U97" s="15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53"/>
      <c r="R98" s="153"/>
      <c r="S98" s="153"/>
      <c r="T98" s="153"/>
      <c r="U98" s="15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53"/>
      <c r="R99" s="153"/>
      <c r="S99" s="153"/>
      <c r="T99" s="153"/>
      <c r="U99" s="15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53"/>
      <c r="R100" s="153"/>
      <c r="S100" s="153"/>
      <c r="T100" s="153"/>
      <c r="U100" s="15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53"/>
      <c r="R101" s="153"/>
      <c r="S101" s="153"/>
      <c r="T101" s="153"/>
      <c r="U101" s="15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53"/>
      <c r="R102" s="153"/>
      <c r="S102" s="153"/>
      <c r="T102" s="153"/>
      <c r="U102" s="15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53"/>
      <c r="R103" s="153"/>
      <c r="S103" s="153"/>
      <c r="T103" s="153"/>
      <c r="U103" s="15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53"/>
      <c r="R104" s="153"/>
      <c r="S104" s="153"/>
      <c r="T104" s="153"/>
      <c r="U104" s="15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53"/>
      <c r="R105" s="153"/>
      <c r="S105" s="153"/>
      <c r="T105" s="153"/>
      <c r="U105" s="15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53"/>
      <c r="R106" s="153"/>
      <c r="S106" s="153"/>
      <c r="T106" s="153"/>
      <c r="U106" s="15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53"/>
      <c r="R107" s="153"/>
      <c r="S107" s="153"/>
      <c r="T107" s="153"/>
      <c r="U107" s="15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53"/>
      <c r="R108" s="153"/>
      <c r="S108" s="153"/>
      <c r="T108" s="153"/>
      <c r="U108" s="15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53"/>
      <c r="R109" s="153"/>
      <c r="S109" s="153"/>
      <c r="T109" s="153"/>
      <c r="U109" s="15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53"/>
      <c r="R110" s="153"/>
      <c r="S110" s="153"/>
      <c r="T110" s="153"/>
      <c r="U110" s="15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53"/>
      <c r="R111" s="153"/>
      <c r="S111" s="153"/>
      <c r="T111" s="153"/>
      <c r="U111" s="15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53"/>
      <c r="R112" s="153"/>
      <c r="S112" s="153"/>
      <c r="T112" s="153"/>
      <c r="U112" s="15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53"/>
      <c r="R113" s="153"/>
      <c r="S113" s="153"/>
      <c r="T113" s="153"/>
      <c r="U113" s="15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53"/>
      <c r="R114" s="153"/>
      <c r="S114" s="153"/>
      <c r="T114" s="153"/>
      <c r="U114" s="15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53"/>
      <c r="R115" s="153"/>
      <c r="S115" s="153"/>
      <c r="T115" s="153"/>
      <c r="U115" s="15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53"/>
      <c r="R116" s="153"/>
      <c r="S116" s="153"/>
      <c r="T116" s="153"/>
      <c r="U116" s="15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53"/>
      <c r="R117" s="153"/>
      <c r="S117" s="153"/>
      <c r="T117" s="153"/>
      <c r="U117" s="15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53"/>
      <c r="R118" s="153"/>
      <c r="S118" s="153"/>
      <c r="T118" s="153"/>
      <c r="U118" s="15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53"/>
      <c r="R119" s="153"/>
      <c r="S119" s="153"/>
      <c r="T119" s="153"/>
      <c r="U119" s="15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53"/>
      <c r="R120" s="153"/>
      <c r="S120" s="153"/>
      <c r="T120" s="153"/>
      <c r="U120" s="15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53"/>
      <c r="R121" s="153"/>
      <c r="S121" s="153"/>
      <c r="T121" s="153"/>
      <c r="U121" s="15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53"/>
      <c r="R122" s="153"/>
      <c r="S122" s="153"/>
      <c r="T122" s="153"/>
      <c r="U122" s="15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53"/>
      <c r="R123" s="153"/>
      <c r="S123" s="153"/>
      <c r="T123" s="153"/>
      <c r="U123" s="15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53"/>
      <c r="R124" s="153"/>
      <c r="S124" s="153"/>
      <c r="T124" s="153"/>
      <c r="U124" s="15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53"/>
      <c r="R125" s="153"/>
      <c r="S125" s="153"/>
      <c r="T125" s="153"/>
      <c r="U125" s="15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53"/>
      <c r="R126" s="153"/>
      <c r="S126" s="153"/>
      <c r="T126" s="153"/>
      <c r="U126" s="15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53"/>
      <c r="R127" s="153"/>
      <c r="S127" s="153"/>
      <c r="T127" s="153"/>
      <c r="U127" s="15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53"/>
      <c r="R128" s="153"/>
      <c r="S128" s="153"/>
      <c r="T128" s="153"/>
      <c r="U128" s="15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53"/>
      <c r="R129" s="153"/>
      <c r="S129" s="153"/>
      <c r="T129" s="153"/>
      <c r="U129" s="15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53"/>
      <c r="R130" s="153"/>
      <c r="S130" s="153"/>
      <c r="T130" s="153"/>
      <c r="U130" s="15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53"/>
      <c r="R131" s="153"/>
      <c r="S131" s="153"/>
      <c r="T131" s="153"/>
      <c r="U131" s="15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53"/>
      <c r="R132" s="153"/>
      <c r="S132" s="153"/>
      <c r="T132" s="153"/>
      <c r="U132" s="15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53"/>
      <c r="R133" s="153"/>
      <c r="S133" s="153"/>
      <c r="T133" s="153"/>
      <c r="U133" s="15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53"/>
      <c r="R134" s="153"/>
      <c r="S134" s="153"/>
      <c r="T134" s="153"/>
      <c r="U134" s="15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53"/>
      <c r="R135" s="153"/>
      <c r="S135" s="153"/>
      <c r="T135" s="153"/>
      <c r="U135" s="15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53"/>
      <c r="R136" s="153"/>
      <c r="S136" s="153"/>
      <c r="T136" s="153"/>
      <c r="U136" s="15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53"/>
      <c r="R137" s="153"/>
      <c r="S137" s="153"/>
      <c r="T137" s="153"/>
      <c r="U137" s="15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53"/>
      <c r="R138" s="153"/>
      <c r="S138" s="153"/>
      <c r="T138" s="153"/>
      <c r="U138" s="15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53"/>
      <c r="R139" s="153"/>
      <c r="S139" s="153"/>
      <c r="T139" s="153"/>
      <c r="U139" s="15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53"/>
      <c r="R140" s="153"/>
      <c r="S140" s="153"/>
      <c r="T140" s="153"/>
      <c r="U140" s="15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53"/>
      <c r="R141" s="153"/>
      <c r="S141" s="153"/>
      <c r="T141" s="153"/>
      <c r="U141" s="15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53"/>
      <c r="R142" s="153"/>
      <c r="S142" s="153"/>
      <c r="T142" s="153"/>
      <c r="U142" s="153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53"/>
      <c r="R143" s="153"/>
      <c r="S143" s="153"/>
      <c r="T143" s="153"/>
      <c r="U143" s="15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53"/>
      <c r="R144" s="153"/>
      <c r="S144" s="153"/>
      <c r="T144" s="153"/>
      <c r="U144" s="153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53"/>
      <c r="R145" s="153"/>
      <c r="S145" s="153"/>
      <c r="T145" s="153"/>
      <c r="U145" s="153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53"/>
      <c r="R146" s="153"/>
      <c r="S146" s="153"/>
      <c r="T146" s="153"/>
      <c r="U146" s="153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53"/>
      <c r="R147" s="153"/>
      <c r="S147" s="153"/>
      <c r="T147" s="153"/>
      <c r="U147" s="153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53"/>
      <c r="R148" s="153"/>
      <c r="S148" s="153"/>
      <c r="T148" s="153"/>
      <c r="U148" s="153"/>
      <c r="V148"/>
      <c r="W148"/>
      <c r="X148"/>
      <c r="Y148"/>
      <c r="Z148"/>
      <c r="AA148"/>
      <c r="AB148"/>
      <c r="AC148"/>
      <c r="AD148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53"/>
      <c r="R160" s="153"/>
      <c r="S160" s="153"/>
      <c r="T160" s="153"/>
      <c r="U160" s="153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53"/>
      <c r="R161" s="153"/>
      <c r="S161" s="153"/>
      <c r="T161" s="153"/>
      <c r="U161" s="153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53"/>
      <c r="R162" s="153"/>
      <c r="S162" s="153"/>
      <c r="T162" s="153"/>
      <c r="U162" s="153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53"/>
      <c r="R163" s="153"/>
      <c r="S163" s="153"/>
      <c r="T163" s="153"/>
      <c r="U163" s="15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53"/>
      <c r="R164" s="153"/>
      <c r="S164" s="153"/>
      <c r="T164" s="153"/>
      <c r="U164" s="153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53"/>
      <c r="R165" s="153"/>
      <c r="S165" s="153"/>
      <c r="T165" s="153"/>
      <c r="U165" s="153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53"/>
      <c r="R166" s="153"/>
      <c r="S166" s="153"/>
      <c r="T166" s="153"/>
      <c r="U166" s="153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53"/>
      <c r="R167" s="153"/>
      <c r="S167" s="153"/>
      <c r="T167" s="153"/>
      <c r="U167" s="153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53"/>
      <c r="R168" s="153"/>
      <c r="S168" s="153"/>
      <c r="T168" s="153"/>
      <c r="U168" s="153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53"/>
      <c r="R169" s="153"/>
      <c r="S169" s="153"/>
      <c r="T169" s="153"/>
      <c r="U169" s="153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53"/>
      <c r="R170" s="153"/>
      <c r="S170" s="153"/>
      <c r="T170" s="153"/>
      <c r="U170" s="15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53"/>
      <c r="R171" s="153"/>
      <c r="S171" s="153"/>
      <c r="T171" s="153"/>
      <c r="U171" s="15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53"/>
      <c r="R172" s="153"/>
      <c r="S172" s="153"/>
      <c r="T172" s="153"/>
      <c r="U172" s="15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53"/>
      <c r="R173" s="153"/>
      <c r="S173" s="153"/>
      <c r="T173" s="153"/>
      <c r="U173" s="15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53"/>
      <c r="R174" s="153"/>
      <c r="S174" s="153"/>
      <c r="T174" s="153"/>
      <c r="U174" s="15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53"/>
      <c r="R175" s="153"/>
      <c r="S175" s="153"/>
      <c r="T175" s="153"/>
      <c r="U175" s="15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53"/>
      <c r="R176" s="153"/>
      <c r="S176" s="153"/>
      <c r="T176" s="153"/>
      <c r="U176" s="15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53"/>
      <c r="R177" s="153"/>
      <c r="S177" s="153"/>
      <c r="T177" s="153"/>
      <c r="U177" s="15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53"/>
      <c r="R178" s="153"/>
      <c r="S178" s="153"/>
      <c r="T178" s="153"/>
      <c r="U178" s="153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2020-09-28T09:12:08Z</dcterms:modified>
</cp:coreProperties>
</file>